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405" yWindow="120" windowWidth="14955" windowHeight="7305" tabRatio="700"/>
  </bookViews>
  <sheets>
    <sheet name="Tool Overview" sheetId="11" r:id="rId1"/>
    <sheet name="Prevalence Questionnaire" sheetId="32" r:id="rId2"/>
    <sheet name="Program Questionnaire" sheetId="13" r:id="rId3"/>
    <sheet name="Policy Questionnaire" sheetId="24" r:id="rId4"/>
    <sheet name="Overview Dashboard" sheetId="26" r:id="rId5"/>
    <sheet name="Findings Dashboard" sheetId="28" r:id="rId6"/>
    <sheet name="Graph Tables" sheetId="33" state="hidden" r:id="rId7"/>
    <sheet name="Calculations" sheetId="25" state="hidden" r:id="rId8"/>
    <sheet name="Key" sheetId="34" state="hidden" r:id="rId9"/>
  </sheets>
  <definedNames>
    <definedName name="_xlnm._FilterDatabase" localSheetId="2" hidden="1">'Program Questionnaire'!$B$2:$P$2</definedName>
    <definedName name="AnemiaPrevChildrenPeriod1">OFFSET('Graph Tables'!$B$17,0,0,1,COUNT('Graph Tables'!$B$17:$V$17))</definedName>
    <definedName name="AnemiaPrevChildrenPeriod2">OFFSET('Graph Tables'!$B$18,0,0,1,COUNT('Graph Tables'!$B$18:$V$18))</definedName>
    <definedName name="AnemiaPrevWomenPeriod1">OFFSET('Graph Tables'!$B$13,0,0,1,COUNT('Graph Tables'!$B$13:$V$13))</definedName>
    <definedName name="AnemiaPrevWomenPeriod2">OFFSET('Graph Tables'!$B$14,0,0,1,COUNT('Graph Tables'!$B$14:$V$14))</definedName>
    <definedName name="_xlnm.Print_Area" localSheetId="5">'Findings Dashboard'!$A$1:$V$50</definedName>
    <definedName name="_xlnm.Print_Area" localSheetId="4">'Overview Dashboard'!$A$1:$T$125</definedName>
    <definedName name="_xlnm.Print_Area" localSheetId="3">'Policy Questionnaire'!$B$2:$D$19</definedName>
    <definedName name="_xlnm.Print_Area" localSheetId="1">'Prevalence Questionnaire'!$B$2:$X$17,'Prevalence Questionnaire'!$B$19:$H$49</definedName>
    <definedName name="_xlnm.Print_Area" localSheetId="2">'Program Questionnaire'!$A$1:$L$95</definedName>
    <definedName name="_xlnm.Print_Area" localSheetId="0">'Tool Overview'!$A$1:$S$27</definedName>
  </definedNames>
  <calcPr calcId="145621"/>
</workbook>
</file>

<file path=xl/calcChain.xml><?xml version="1.0" encoding="utf-8"?>
<calcChain xmlns="http://schemas.openxmlformats.org/spreadsheetml/2006/main">
  <c r="D47" i="33" l="1"/>
  <c r="D48" i="33"/>
  <c r="D49" i="33"/>
  <c r="D50" i="33"/>
  <c r="D51" i="33"/>
  <c r="C47" i="33"/>
  <c r="C48" i="33"/>
  <c r="C49" i="33"/>
  <c r="C50" i="33"/>
  <c r="C51" i="33"/>
  <c r="C46" i="33"/>
  <c r="B87" i="13" l="1"/>
  <c r="B88" i="13" l="1"/>
  <c r="B90" i="13" s="1"/>
  <c r="B91" i="13" s="1"/>
  <c r="B94" i="13" s="1"/>
  <c r="B95" i="13" s="1"/>
  <c r="B12" i="13"/>
  <c r="B14" i="13" s="1"/>
  <c r="B15" i="13" s="1"/>
  <c r="B17" i="13" s="1"/>
  <c r="B18" i="13" s="1"/>
  <c r="B20" i="13" s="1"/>
  <c r="B21" i="13" s="1"/>
  <c r="B23" i="13" s="1"/>
  <c r="B24" i="13" s="1"/>
  <c r="B25" i="13" s="1"/>
  <c r="B26" i="13" s="1"/>
  <c r="B28" i="13" s="1"/>
  <c r="B11" i="13"/>
  <c r="B9" i="13"/>
  <c r="B29" i="25"/>
  <c r="E29" i="25"/>
  <c r="B25" i="28" s="1"/>
  <c r="D31" i="25"/>
  <c r="G31" i="25" s="1"/>
  <c r="D30" i="25"/>
  <c r="F30" i="25" s="1"/>
  <c r="C25" i="28" s="1"/>
  <c r="K25" i="28" s="1"/>
  <c r="C31" i="25"/>
  <c r="C30" i="25"/>
  <c r="B28" i="25"/>
  <c r="D29" i="25"/>
  <c r="C29" i="25"/>
  <c r="D28" i="25"/>
  <c r="C28" i="25"/>
  <c r="D46" i="33"/>
  <c r="C45" i="33"/>
  <c r="C32" i="33"/>
  <c r="B30" i="25" l="1"/>
  <c r="B29" i="13"/>
  <c r="E91" i="25"/>
  <c r="B47" i="28" s="1"/>
  <c r="B91" i="25"/>
  <c r="D91" i="25"/>
  <c r="C91" i="25"/>
  <c r="E96" i="25"/>
  <c r="B49" i="28" s="1"/>
  <c r="B96" i="25"/>
  <c r="B98" i="25"/>
  <c r="C98" i="25"/>
  <c r="D98" i="25"/>
  <c r="C97" i="25"/>
  <c r="D97" i="25"/>
  <c r="B97" i="25"/>
  <c r="B95" i="25"/>
  <c r="D95" i="25"/>
  <c r="C95" i="25"/>
  <c r="D93" i="25"/>
  <c r="G93" i="25" s="1"/>
  <c r="K47" i="28" s="1"/>
  <c r="C93" i="25"/>
  <c r="B93" i="25"/>
  <c r="D92" i="25"/>
  <c r="F92" i="25" s="1"/>
  <c r="C47" i="28" s="1"/>
  <c r="C92" i="25"/>
  <c r="B92" i="25"/>
  <c r="D90" i="25"/>
  <c r="G90" i="25" s="1"/>
  <c r="K46" i="28" s="1"/>
  <c r="C90" i="25"/>
  <c r="B90" i="25"/>
  <c r="D89" i="25"/>
  <c r="F89" i="25" s="1"/>
  <c r="C46" i="28" s="1"/>
  <c r="C89" i="25"/>
  <c r="B89" i="25"/>
  <c r="B11" i="25"/>
  <c r="C79" i="25"/>
  <c r="D79" i="25"/>
  <c r="G79" i="25" s="1"/>
  <c r="C78" i="25"/>
  <c r="D78" i="25"/>
  <c r="F78" i="25" s="1"/>
  <c r="D70" i="25"/>
  <c r="G70" i="25" s="1"/>
  <c r="C70" i="25"/>
  <c r="D69" i="25"/>
  <c r="F69" i="25" s="1"/>
  <c r="C39" i="28" s="1"/>
  <c r="C69" i="25"/>
  <c r="D68" i="25"/>
  <c r="C68" i="25"/>
  <c r="B68" i="25"/>
  <c r="C61" i="25"/>
  <c r="D61" i="25"/>
  <c r="C60" i="25"/>
  <c r="D60" i="25"/>
  <c r="C52" i="25"/>
  <c r="D52" i="25"/>
  <c r="G52" i="25" s="1"/>
  <c r="K33" i="28" s="1"/>
  <c r="C53" i="25"/>
  <c r="D53" i="25"/>
  <c r="F53" i="25" s="1"/>
  <c r="C34" i="28" s="1"/>
  <c r="C54" i="25"/>
  <c r="D54" i="25"/>
  <c r="G54" i="25" s="1"/>
  <c r="K34" i="28" s="1"/>
  <c r="C51" i="25"/>
  <c r="D51" i="25"/>
  <c r="F51" i="25" s="1"/>
  <c r="C32" i="28" s="1"/>
  <c r="E48" i="25"/>
  <c r="B33" i="28" s="1"/>
  <c r="D48" i="25"/>
  <c r="C48" i="25"/>
  <c r="B48" i="25"/>
  <c r="C50" i="25"/>
  <c r="D50" i="25"/>
  <c r="G50" i="25" s="1"/>
  <c r="K32" i="28" s="1"/>
  <c r="C49" i="25"/>
  <c r="D49" i="25"/>
  <c r="F49" i="25" s="1"/>
  <c r="C33" i="28" s="1"/>
  <c r="C47" i="25"/>
  <c r="D47" i="25"/>
  <c r="G47" i="25" s="1"/>
  <c r="K31" i="28" s="1"/>
  <c r="D46" i="25"/>
  <c r="F46" i="25" s="1"/>
  <c r="C31" i="28" s="1"/>
  <c r="C46" i="25"/>
  <c r="D38" i="25"/>
  <c r="F38" i="25" s="1"/>
  <c r="C28" i="28" s="1"/>
  <c r="D39" i="25"/>
  <c r="G39" i="25" s="1"/>
  <c r="K28" i="28" s="1"/>
  <c r="D40" i="25"/>
  <c r="F40" i="25" s="1"/>
  <c r="C29" i="28" s="1"/>
  <c r="D41" i="25"/>
  <c r="G41" i="25" s="1"/>
  <c r="K29" i="28" s="1"/>
  <c r="D42" i="25"/>
  <c r="F42" i="25" s="1"/>
  <c r="C30" i="28" s="1"/>
  <c r="D43" i="25"/>
  <c r="G43" i="25" s="1"/>
  <c r="K30" i="28" s="1"/>
  <c r="C38" i="25"/>
  <c r="C39" i="25"/>
  <c r="C40" i="25"/>
  <c r="C41" i="25"/>
  <c r="C42" i="25"/>
  <c r="C43" i="25"/>
  <c r="D37" i="25"/>
  <c r="G37" i="25" s="1"/>
  <c r="D36" i="25"/>
  <c r="F36" i="25" s="1"/>
  <c r="C27" i="28" s="1"/>
  <c r="C37" i="25"/>
  <c r="C36" i="25"/>
  <c r="D26" i="25"/>
  <c r="B31" i="25" l="1"/>
  <c r="B33" i="13"/>
  <c r="K39" i="28"/>
  <c r="K27" i="28"/>
  <c r="C34" i="33"/>
  <c r="D34" i="33"/>
  <c r="C35" i="33"/>
  <c r="D35" i="33"/>
  <c r="C36" i="33"/>
  <c r="D36" i="33"/>
  <c r="C37" i="33"/>
  <c r="D37" i="33"/>
  <c r="C38" i="33"/>
  <c r="D38" i="33"/>
  <c r="C39" i="33"/>
  <c r="D39" i="33"/>
  <c r="C40" i="33"/>
  <c r="D40" i="33"/>
  <c r="C41" i="33"/>
  <c r="D41" i="33"/>
  <c r="C42" i="33"/>
  <c r="D42" i="33"/>
  <c r="D33" i="33"/>
  <c r="C33" i="33"/>
  <c r="D32" i="33"/>
  <c r="C28" i="33"/>
  <c r="D28" i="33"/>
  <c r="C29" i="33"/>
  <c r="D29" i="33"/>
  <c r="C26" i="33"/>
  <c r="D26" i="33"/>
  <c r="C27" i="33"/>
  <c r="D27" i="33"/>
  <c r="C24" i="33"/>
  <c r="D24" i="33"/>
  <c r="C25" i="33"/>
  <c r="D25" i="33"/>
  <c r="C23" i="33"/>
  <c r="D23" i="33"/>
  <c r="B34" i="13" l="1"/>
  <c r="B36" i="25"/>
  <c r="D21" i="33"/>
  <c r="C21" i="33"/>
  <c r="D22" i="33"/>
  <c r="C22" i="33"/>
  <c r="V18" i="33"/>
  <c r="U18" i="33"/>
  <c r="T18" i="33"/>
  <c r="S18" i="33"/>
  <c r="R18" i="33"/>
  <c r="Q18" i="33"/>
  <c r="P18" i="33"/>
  <c r="O18" i="33"/>
  <c r="N18" i="33"/>
  <c r="M18" i="33"/>
  <c r="L18" i="33"/>
  <c r="K18" i="33"/>
  <c r="J18" i="33"/>
  <c r="I18" i="33"/>
  <c r="H18" i="33"/>
  <c r="G18" i="33"/>
  <c r="F18" i="33"/>
  <c r="E18" i="33"/>
  <c r="D18" i="33"/>
  <c r="C18" i="33"/>
  <c r="B18" i="33"/>
  <c r="B6" i="33"/>
  <c r="V17" i="33"/>
  <c r="U17" i="33"/>
  <c r="T17" i="33"/>
  <c r="S17" i="33"/>
  <c r="R17" i="33"/>
  <c r="Q17" i="33"/>
  <c r="P17" i="33"/>
  <c r="O17" i="33"/>
  <c r="N17" i="33"/>
  <c r="M17" i="33"/>
  <c r="L17" i="33"/>
  <c r="K17" i="33"/>
  <c r="J17" i="33"/>
  <c r="I17" i="33"/>
  <c r="H17" i="33"/>
  <c r="G17" i="33"/>
  <c r="F17" i="33"/>
  <c r="E17" i="33"/>
  <c r="D17" i="33"/>
  <c r="C17" i="33"/>
  <c r="B17" i="33"/>
  <c r="V14" i="33"/>
  <c r="U14" i="33"/>
  <c r="T14" i="33"/>
  <c r="S14" i="33"/>
  <c r="R14" i="33"/>
  <c r="Q14" i="33"/>
  <c r="P14" i="33"/>
  <c r="O14" i="33"/>
  <c r="N14" i="33"/>
  <c r="M14" i="33"/>
  <c r="L14" i="33"/>
  <c r="K14" i="33"/>
  <c r="J14" i="33"/>
  <c r="I14" i="33"/>
  <c r="H14" i="33"/>
  <c r="G14" i="33"/>
  <c r="F14" i="33"/>
  <c r="E14" i="33"/>
  <c r="D14" i="33"/>
  <c r="C14" i="33"/>
  <c r="B14" i="33"/>
  <c r="A14" i="33"/>
  <c r="A18" i="33" s="1"/>
  <c r="V13" i="33"/>
  <c r="U13" i="33"/>
  <c r="T13" i="33"/>
  <c r="S13" i="33"/>
  <c r="R13" i="33"/>
  <c r="Q13" i="33"/>
  <c r="P13" i="33"/>
  <c r="O13" i="33"/>
  <c r="N13" i="33"/>
  <c r="M13" i="33"/>
  <c r="L13" i="33"/>
  <c r="K13" i="33"/>
  <c r="J13" i="33"/>
  <c r="I13" i="33"/>
  <c r="H13" i="33"/>
  <c r="G13" i="33"/>
  <c r="F13" i="33"/>
  <c r="E13" i="33"/>
  <c r="D13" i="33"/>
  <c r="C13" i="33"/>
  <c r="B13" i="33"/>
  <c r="A13" i="33"/>
  <c r="A17" i="33" s="1"/>
  <c r="V12" i="33"/>
  <c r="V16" i="33" s="1"/>
  <c r="U12" i="33"/>
  <c r="U16" i="33" s="1"/>
  <c r="T12" i="33"/>
  <c r="T16" i="33" s="1"/>
  <c r="S12" i="33"/>
  <c r="S16" i="33" s="1"/>
  <c r="R12" i="33"/>
  <c r="R16" i="33" s="1"/>
  <c r="Q12" i="33"/>
  <c r="Q16" i="33" s="1"/>
  <c r="P12" i="33"/>
  <c r="P16" i="33" s="1"/>
  <c r="O12" i="33"/>
  <c r="O16" i="33" s="1"/>
  <c r="N12" i="33"/>
  <c r="N16" i="33" s="1"/>
  <c r="M12" i="33"/>
  <c r="M16" i="33" s="1"/>
  <c r="L12" i="33"/>
  <c r="L16" i="33" s="1"/>
  <c r="K12" i="33"/>
  <c r="K16" i="33" s="1"/>
  <c r="J12" i="33"/>
  <c r="J16" i="33" s="1"/>
  <c r="I12" i="33"/>
  <c r="I16" i="33" s="1"/>
  <c r="H12" i="33"/>
  <c r="H16" i="33" s="1"/>
  <c r="G12" i="33"/>
  <c r="G16" i="33" s="1"/>
  <c r="F12" i="33"/>
  <c r="F16" i="33" s="1"/>
  <c r="E12" i="33"/>
  <c r="E16" i="33" s="1"/>
  <c r="D12" i="33"/>
  <c r="D16" i="33" s="1"/>
  <c r="C12" i="33"/>
  <c r="C16" i="33" s="1"/>
  <c r="B35" i="13" l="1"/>
  <c r="B37" i="25"/>
  <c r="B10" i="25"/>
  <c r="D13" i="25"/>
  <c r="G13" i="25" s="1"/>
  <c r="C13" i="25"/>
  <c r="B13" i="25"/>
  <c r="D12" i="25"/>
  <c r="F12" i="25" s="1"/>
  <c r="C20" i="28" s="1"/>
  <c r="C12" i="25"/>
  <c r="B12" i="25"/>
  <c r="E11" i="25"/>
  <c r="B20" i="28" s="1"/>
  <c r="B36" i="13" l="1"/>
  <c r="B38" i="25"/>
  <c r="K20" i="28"/>
  <c r="G87" i="13"/>
  <c r="G90" i="13"/>
  <c r="B37" i="13" l="1"/>
  <c r="B39" i="25"/>
  <c r="C42" i="28"/>
  <c r="B38" i="13" l="1"/>
  <c r="B40" i="25"/>
  <c r="E86" i="25"/>
  <c r="E81" i="25"/>
  <c r="E77" i="25"/>
  <c r="B42" i="28" s="1"/>
  <c r="E57" i="25"/>
  <c r="E45" i="25"/>
  <c r="E35" i="25"/>
  <c r="E23" i="25"/>
  <c r="E19" i="25"/>
  <c r="E7" i="25"/>
  <c r="E4" i="25"/>
  <c r="E15" i="25"/>
  <c r="B39" i="13" l="1"/>
  <c r="B41" i="25"/>
  <c r="B23" i="25"/>
  <c r="B19" i="28"/>
  <c r="B21" i="28"/>
  <c r="B22" i="28"/>
  <c r="B23" i="28"/>
  <c r="B27" i="28"/>
  <c r="B31" i="28"/>
  <c r="B36" i="28"/>
  <c r="B43" i="28"/>
  <c r="B45" i="28"/>
  <c r="B18" i="28"/>
  <c r="B34" i="25"/>
  <c r="C34" i="25"/>
  <c r="D34" i="25"/>
  <c r="B86" i="25"/>
  <c r="B81" i="25"/>
  <c r="B77" i="25"/>
  <c r="B57" i="25"/>
  <c r="B45" i="25"/>
  <c r="B35" i="25"/>
  <c r="B19" i="25"/>
  <c r="C19" i="25"/>
  <c r="B15" i="25"/>
  <c r="B7" i="25"/>
  <c r="B4" i="25"/>
  <c r="G98" i="25"/>
  <c r="K49" i="28" s="1"/>
  <c r="B2" i="25"/>
  <c r="B3" i="25"/>
  <c r="B5" i="25"/>
  <c r="C5" i="25"/>
  <c r="D5" i="25"/>
  <c r="B6" i="25"/>
  <c r="C6" i="25"/>
  <c r="D6" i="25"/>
  <c r="G6" i="25" s="1"/>
  <c r="B8" i="25"/>
  <c r="C8" i="25"/>
  <c r="D8" i="25"/>
  <c r="B9" i="25"/>
  <c r="C9" i="25"/>
  <c r="D9" i="25"/>
  <c r="G9" i="25" s="1"/>
  <c r="B14" i="25"/>
  <c r="C14" i="25"/>
  <c r="D14" i="25"/>
  <c r="C15" i="25"/>
  <c r="D15" i="25"/>
  <c r="B16" i="25"/>
  <c r="C16" i="25"/>
  <c r="D16" i="25"/>
  <c r="B17" i="25"/>
  <c r="C17" i="25"/>
  <c r="D17" i="25"/>
  <c r="G17" i="25" s="1"/>
  <c r="B18" i="25"/>
  <c r="C18" i="25"/>
  <c r="D18" i="25"/>
  <c r="D19" i="25"/>
  <c r="B20" i="25"/>
  <c r="C20" i="25"/>
  <c r="D20" i="25"/>
  <c r="B21" i="25"/>
  <c r="C21" i="25"/>
  <c r="D21" i="25"/>
  <c r="G21" i="25" s="1"/>
  <c r="B22" i="25"/>
  <c r="C22" i="25"/>
  <c r="D22" i="25"/>
  <c r="C23" i="25"/>
  <c r="D23" i="25"/>
  <c r="B24" i="25"/>
  <c r="C24" i="25"/>
  <c r="D24" i="25"/>
  <c r="B25" i="25"/>
  <c r="C25" i="25"/>
  <c r="D25" i="25"/>
  <c r="G25" i="25" s="1"/>
  <c r="B26" i="25"/>
  <c r="C26" i="25"/>
  <c r="B27" i="25"/>
  <c r="C27" i="25"/>
  <c r="D27" i="25"/>
  <c r="G27" i="25" s="1"/>
  <c r="B33" i="25"/>
  <c r="C33" i="25"/>
  <c r="D33" i="25"/>
  <c r="C35" i="25"/>
  <c r="D35" i="25"/>
  <c r="B44" i="25"/>
  <c r="C44" i="25"/>
  <c r="D44" i="25"/>
  <c r="C45" i="25"/>
  <c r="D45" i="25"/>
  <c r="B56" i="25"/>
  <c r="C56" i="25"/>
  <c r="D56" i="25"/>
  <c r="C57" i="25"/>
  <c r="D57" i="25"/>
  <c r="B58" i="25"/>
  <c r="C58" i="25"/>
  <c r="D58" i="25"/>
  <c r="B59" i="25"/>
  <c r="C59" i="25"/>
  <c r="D59" i="25"/>
  <c r="G61" i="25"/>
  <c r="B62" i="25"/>
  <c r="C62" i="25"/>
  <c r="D62" i="25"/>
  <c r="C63" i="25"/>
  <c r="D63" i="25"/>
  <c r="C64" i="25"/>
  <c r="D64" i="25"/>
  <c r="G64" i="25" s="1"/>
  <c r="B65" i="25"/>
  <c r="C65" i="25"/>
  <c r="D65" i="25"/>
  <c r="C66" i="25"/>
  <c r="D66" i="25"/>
  <c r="C67" i="25"/>
  <c r="D67" i="25"/>
  <c r="G67" i="25" s="1"/>
  <c r="B71" i="25"/>
  <c r="C71" i="25"/>
  <c r="D71" i="25"/>
  <c r="B72" i="25"/>
  <c r="C72" i="25"/>
  <c r="D72" i="25"/>
  <c r="C73" i="25"/>
  <c r="D73" i="25"/>
  <c r="C74" i="25"/>
  <c r="D74" i="25"/>
  <c r="G74" i="25" s="1"/>
  <c r="B76" i="25"/>
  <c r="C76" i="25"/>
  <c r="D76" i="25"/>
  <c r="C77" i="25"/>
  <c r="D77" i="25"/>
  <c r="B80" i="25"/>
  <c r="C80" i="25"/>
  <c r="D80" i="25"/>
  <c r="C81" i="25"/>
  <c r="D81" i="25"/>
  <c r="C82" i="25"/>
  <c r="D82" i="25"/>
  <c r="C83" i="25"/>
  <c r="D83" i="25"/>
  <c r="G83" i="25" s="1"/>
  <c r="B85" i="25"/>
  <c r="C85" i="25"/>
  <c r="D85" i="25"/>
  <c r="C86" i="25"/>
  <c r="D86" i="25"/>
  <c r="C87" i="25"/>
  <c r="D87" i="25"/>
  <c r="C88" i="25"/>
  <c r="D88" i="25"/>
  <c r="G88" i="25" s="1"/>
  <c r="B40" i="13" l="1"/>
  <c r="B42" i="25"/>
  <c r="F87" i="25"/>
  <c r="C45" i="28" s="1"/>
  <c r="F73" i="25"/>
  <c r="C40" i="28" s="1"/>
  <c r="F26" i="25"/>
  <c r="C24" i="28" s="1"/>
  <c r="K24" i="28" s="1"/>
  <c r="F16" i="25"/>
  <c r="C21" i="28" s="1"/>
  <c r="F24" i="25"/>
  <c r="C23" i="28" s="1"/>
  <c r="F5" i="25"/>
  <c r="C18" i="28" s="1"/>
  <c r="F8" i="25"/>
  <c r="C19" i="28" s="1"/>
  <c r="F20" i="25"/>
  <c r="C22" i="28" s="1"/>
  <c r="F60" i="25"/>
  <c r="C36" i="28" s="1"/>
  <c r="F63" i="25"/>
  <c r="C37" i="28" s="1"/>
  <c r="F66" i="25"/>
  <c r="C38" i="28" s="1"/>
  <c r="F82" i="25"/>
  <c r="C43" i="28" s="1"/>
  <c r="F97" i="25"/>
  <c r="C49" i="28" s="1"/>
  <c r="K42" i="28"/>
  <c r="B43" i="13" l="1"/>
  <c r="B43" i="25"/>
  <c r="K19" i="28"/>
  <c r="K38" i="28"/>
  <c r="K18" i="28"/>
  <c r="K21" i="28"/>
  <c r="K40" i="28"/>
  <c r="K23" i="28"/>
  <c r="K45" i="28"/>
  <c r="K37" i="28"/>
  <c r="K43" i="28"/>
  <c r="K36" i="28"/>
  <c r="B44" i="13" l="1"/>
  <c r="B46" i="25"/>
  <c r="G79" i="13"/>
  <c r="B1" i="25"/>
  <c r="G35" i="13"/>
  <c r="B46" i="13" l="1"/>
  <c r="B47" i="25"/>
  <c r="K22" i="28"/>
  <c r="B47" i="13" l="1"/>
  <c r="B49" i="25"/>
  <c r="B49" i="13" l="1"/>
  <c r="B50" i="25"/>
  <c r="B50" i="13" l="1"/>
  <c r="B51" i="25"/>
  <c r="B51" i="13" l="1"/>
  <c r="B52" i="25"/>
  <c r="B52" i="13" l="1"/>
  <c r="B53" i="25"/>
  <c r="B57" i="13" l="1"/>
  <c r="B54" i="25"/>
  <c r="B58" i="13" l="1"/>
  <c r="B60" i="25"/>
  <c r="B60" i="13" l="1"/>
  <c r="B61" i="25"/>
  <c r="B61" i="13" l="1"/>
  <c r="B63" i="25"/>
  <c r="B63" i="13" l="1"/>
  <c r="B64" i="25"/>
  <c r="B64" i="13" l="1"/>
  <c r="B66" i="25"/>
  <c r="B66" i="13" l="1"/>
  <c r="B67" i="25"/>
  <c r="B67" i="13" l="1"/>
  <c r="B69" i="25"/>
  <c r="B70" i="13" l="1"/>
  <c r="B70" i="25"/>
  <c r="B71" i="13" l="1"/>
  <c r="B73" i="25"/>
  <c r="B75" i="13" l="1"/>
  <c r="B74" i="25"/>
  <c r="B76" i="13" l="1"/>
  <c r="B78" i="25"/>
  <c r="B79" i="13" l="1"/>
  <c r="B79" i="25"/>
  <c r="B80" i="13" l="1"/>
  <c r="B82" i="25"/>
  <c r="B84" i="13" l="1"/>
  <c r="B83" i="25"/>
  <c r="B85" i="13" l="1"/>
  <c r="B88" i="25" s="1"/>
  <c r="B87" i="25"/>
</calcChain>
</file>

<file path=xl/sharedStrings.xml><?xml version="1.0" encoding="utf-8"?>
<sst xmlns="http://schemas.openxmlformats.org/spreadsheetml/2006/main" count="356" uniqueCount="249">
  <si>
    <t>This dashboard is made possible by the generous support of the American people through the United States Agency for International Development (USAID). The contents are the responsibility of JSI Research &amp; Training Institute, Inc. and do not necessarily reflect the views of USAID or the United States government.</t>
  </si>
  <si>
    <t>Yes</t>
  </si>
  <si>
    <t>Nutrition</t>
  </si>
  <si>
    <t>Malaria</t>
  </si>
  <si>
    <t>Vitamin A</t>
  </si>
  <si>
    <t>Micronutrient Powders</t>
  </si>
  <si>
    <t>Improved Sanitation</t>
  </si>
  <si>
    <t>Water Safety</t>
  </si>
  <si>
    <r>
      <t xml:space="preserve">Is there a national policy around </t>
    </r>
    <r>
      <rPr>
        <b/>
        <sz val="11"/>
        <color theme="1"/>
        <rFont val="Calibri"/>
        <family val="2"/>
        <scheme val="minor"/>
      </rPr>
      <t>deworming</t>
    </r>
    <r>
      <rPr>
        <sz val="11"/>
        <color theme="1"/>
        <rFont val="Calibri"/>
        <family val="2"/>
        <scheme val="minor"/>
      </rPr>
      <t xml:space="preserve"> pregnant women?</t>
    </r>
  </si>
  <si>
    <t>Improved sanitation is defined as flush or pour-flush toilet/latrine to: piped sewer system, septic tank, pit latrine, ventilated improved pit (VIP) latrine, pit latrine with slab, composting toilet.</t>
  </si>
  <si>
    <t>Is there a national policy around providing IFA supplements for pregnant women?</t>
  </si>
  <si>
    <t>Iron Folic Acid (IFA)</t>
  </si>
  <si>
    <t>Safe water supply</t>
  </si>
  <si>
    <t>Hygiene</t>
  </si>
  <si>
    <t>Improved water sources include piped drinking water supply/ public taps/standposts/tubewell/borehole; protected dug well; protected spring or rainwater</t>
  </si>
  <si>
    <t>Is there a national policy around providing IFA supplementation to women of reproductive age, including adolescent girls?</t>
  </si>
  <si>
    <t>Is there a national policy around providing micronutrient powders to children?</t>
  </si>
  <si>
    <t>Is there a national policy around providing high-dose vitamin A supplementation to children?</t>
  </si>
  <si>
    <t>Is there a national policy around deworming children?</t>
  </si>
  <si>
    <t>Is there a national reproductive health strategy that includes information on birth spacing and family planning methods?</t>
  </si>
  <si>
    <t>Is there a national policy on delayed cord clamping?</t>
  </si>
  <si>
    <t>Percentage of infants 0-5 months who are fed exclusively with breast milk.</t>
  </si>
  <si>
    <t>Feeding Practices</t>
  </si>
  <si>
    <t>Is there a national policy around deworming pregnant women?</t>
  </si>
  <si>
    <t>Delayed cord clamping-- during labor, waiting 1-3 minutes after the baby is delivered before clamping the umbilical cord.</t>
  </si>
  <si>
    <t>Medium</t>
  </si>
  <si>
    <t>National</t>
  </si>
  <si>
    <t>Children under 5 years</t>
  </si>
  <si>
    <t>Anemia</t>
  </si>
  <si>
    <t>Normal</t>
  </si>
  <si>
    <t>Mild</t>
  </si>
  <si>
    <t>Severe</t>
  </si>
  <si>
    <t>Women 15–49 years</t>
  </si>
  <si>
    <t>Is there a national policy for promotion of water and sanitation?</t>
  </si>
  <si>
    <t>Country:</t>
  </si>
  <si>
    <t>Coverage</t>
  </si>
  <si>
    <t>Disease Control</t>
  </si>
  <si>
    <t>IPTp of malaria for pregnant women</t>
  </si>
  <si>
    <t>Distribution of insecticide treated nets</t>
  </si>
  <si>
    <t>Active case management in all age groups</t>
  </si>
  <si>
    <t>Delayed cord clamping</t>
  </si>
  <si>
    <t>Household treatment of water used for consumption</t>
  </si>
  <si>
    <t>Handwashing facility with soap and water</t>
  </si>
  <si>
    <t>Access to improved sanitation</t>
  </si>
  <si>
    <t>Ag</t>
  </si>
  <si>
    <t>IFA for women of reproductive age</t>
  </si>
  <si>
    <t>RH</t>
  </si>
  <si>
    <t>Program</t>
  </si>
  <si>
    <t>Usage of modern methods of family planning</t>
  </si>
  <si>
    <r>
      <rPr>
        <sz val="12"/>
        <color theme="1"/>
        <rFont val="Calibri"/>
        <family val="2"/>
        <scheme val="minor"/>
      </rPr>
      <t xml:space="preserve">Usage of an </t>
    </r>
    <r>
      <rPr>
        <sz val="12"/>
        <color theme="1"/>
        <rFont val="Calibri"/>
        <family val="2"/>
        <scheme val="minor"/>
      </rPr>
      <t>improved water source</t>
    </r>
  </si>
  <si>
    <t>WASH</t>
  </si>
  <si>
    <t>Strategy/ Policy</t>
  </si>
  <si>
    <t>Does the district use improved water sources?</t>
  </si>
  <si>
    <t>IFA for pregnant women at ANC</t>
  </si>
  <si>
    <t>Is there a national policy for the prevention and treatment of malaria?</t>
  </si>
  <si>
    <t>Exclusive breastfeeding in infants 0-5 months</t>
  </si>
  <si>
    <t>Continued breastfeeding in children 6-23 months</t>
  </si>
  <si>
    <t>Suggested Anemia Interventions</t>
  </si>
  <si>
    <t>Calculations here are linked to the dashboards</t>
  </si>
  <si>
    <t>Policy Questionnaire</t>
  </si>
  <si>
    <t>Is there a policy around providing iron supplementation for children?</t>
  </si>
  <si>
    <t>Is there a national agricultural policy with one or more of these nutrition sensitive components: value chain development for enhanced nutrition, support for dietary diversity, home gardens, biofortification, and/or livestock breeding and animal husbandry programs?</t>
  </si>
  <si>
    <t>Is there a policy around industrial fortification with iron, folic acid and/or vitamin A?</t>
  </si>
  <si>
    <t>Is there a policy around food safety?</t>
  </si>
  <si>
    <t>Prevalence Questionnaire</t>
  </si>
  <si>
    <t>Prevalence of anemia among women of reproductive age (15-49 years)</t>
  </si>
  <si>
    <t>Region 1</t>
  </si>
  <si>
    <t>Region 2</t>
  </si>
  <si>
    <t>Region 3</t>
  </si>
  <si>
    <t>Region 4</t>
  </si>
  <si>
    <t>Region 5</t>
  </si>
  <si>
    <t>Region 6</t>
  </si>
  <si>
    <t>Region 7</t>
  </si>
  <si>
    <t>Region 8</t>
  </si>
  <si>
    <t>Region 9</t>
  </si>
  <si>
    <t>Region 10</t>
  </si>
  <si>
    <t>Region 11</t>
  </si>
  <si>
    <t>Region 12</t>
  </si>
  <si>
    <t>Region 13</t>
  </si>
  <si>
    <t>Region 14</t>
  </si>
  <si>
    <t>Region 15</t>
  </si>
  <si>
    <t>Region 16</t>
  </si>
  <si>
    <t>Region 17</t>
  </si>
  <si>
    <t>Region 18</t>
  </si>
  <si>
    <t>Region 19</t>
  </si>
  <si>
    <t>Region 20</t>
  </si>
  <si>
    <t>Year of most recent data</t>
  </si>
  <si>
    <t>Year of previous data</t>
  </si>
  <si>
    <t>Source Notes</t>
  </si>
  <si>
    <t>Prevalence of anemia among children 6-59 months</t>
  </si>
  <si>
    <t>Section 1. National Anemia Prevalence data</t>
  </si>
  <si>
    <t>Prevalence of malaria among women 15-49 years</t>
  </si>
  <si>
    <t>Prevalence of malaria among children 6-59 months</t>
  </si>
  <si>
    <t>Prevalence of schistosomiasis among women 15-49 years</t>
  </si>
  <si>
    <t>Percentage of schistosomiasis among children 6-59 months</t>
  </si>
  <si>
    <t>Prevalence of inflammation among women 15-49 years</t>
  </si>
  <si>
    <t>Prevalence of inflammation among children 6-59 months</t>
  </si>
  <si>
    <t>Section 2. Risk Factors that Contribute to Anemia</t>
  </si>
  <si>
    <t>Prevalence of iron deficiency among women 15-49 years</t>
  </si>
  <si>
    <t>Prevalence of iron deficiency among children 6-59 months</t>
  </si>
  <si>
    <t>Prevalence of vitamin A deficiency among women 15-49 years</t>
  </si>
  <si>
    <t>Prevalence of vitamin A deficiency among children 6-59 months</t>
  </si>
  <si>
    <t>Prevalence of folate deficiency among women 15-49 years</t>
  </si>
  <si>
    <t>Prevalence of folate deficiency among children 6-59 months</t>
  </si>
  <si>
    <t>Prevalence of vitamin B12 deficiency among women 15-49 years</t>
  </si>
  <si>
    <t>Prevalence of vitamin B12 deficiency among 6-59 months</t>
  </si>
  <si>
    <t>Prevalence of zinc deficiency among women 15-49 months</t>
  </si>
  <si>
    <t>Prevalence of zinc deficiency among children 6-59 months</t>
  </si>
  <si>
    <t>Program Questionnaire</t>
  </si>
  <si>
    <t>Is there a program for IFA supplementation to pregnant women?</t>
  </si>
  <si>
    <t>Is there a program for IFA supplementation to women of reproductive age (including adolescent girls)?</t>
  </si>
  <si>
    <t>Is there a program to provide micronutrient powders to children?</t>
  </si>
  <si>
    <t>Is there a program for high-dose vitamin A supplementation to children?</t>
  </si>
  <si>
    <t>Is there a program that promotes exclusive breastfeeding for infants 0-5 months?</t>
  </si>
  <si>
    <t>Is there a program that promotes continued breastfeeding for children 6-23 months?</t>
  </si>
  <si>
    <t>Percentage of children 6-23 months who are fed breast milk.</t>
  </si>
  <si>
    <t>Is there a program for intermittent preventive treatment (IPTp) of malaria for pregnant women?</t>
  </si>
  <si>
    <t>Are there programs that distribute insecticide treated nets for the prevention of malaria?</t>
  </si>
  <si>
    <t>Is there active case management (diagnosis and treatment) of malaria in all age groups?</t>
  </si>
  <si>
    <t>Percentage of children age 6-59 months with a fever who received any drug treatment for malaria.</t>
  </si>
  <si>
    <t>Is there a program to treat household water used for consumption?</t>
  </si>
  <si>
    <t>Is there a program to promote the use of soap and water at handwashing facilities?</t>
  </si>
  <si>
    <t>Does the population have access to improved sanitation?</t>
  </si>
  <si>
    <t xml:space="preserve">Percentage of population with access to an adequate sanitation facility. </t>
  </si>
  <si>
    <t>Is there a program to promote the use of modern family planning methods among women of reproductive age?</t>
  </si>
  <si>
    <t>Percentage of women of reproductive age using a modern family planning method.</t>
  </si>
  <si>
    <t>Is delayed cord clamping practiced at health facilities?</t>
  </si>
  <si>
    <t>Section 1. Nutrition</t>
  </si>
  <si>
    <t>Iron Supplementation</t>
  </si>
  <si>
    <t>Is there a program for iron supplementation to children?</t>
  </si>
  <si>
    <t>Section 2. Disease Control</t>
  </si>
  <si>
    <t>Section 3. Water and Sanitation</t>
  </si>
  <si>
    <t>Section 4. Reproductive Health</t>
  </si>
  <si>
    <t>Section 5 Agriculture</t>
  </si>
  <si>
    <t>Is there a program for indoor residual spraying?</t>
  </si>
  <si>
    <t>Is there a program for deworming women 15-49 years for schistosomiasis?</t>
  </si>
  <si>
    <t>Environmental Hygiene</t>
  </si>
  <si>
    <t>Is there a program to promote environmental hygiene/clean play spaces for children?</t>
  </si>
  <si>
    <t>What is the coverage of the program?</t>
  </si>
  <si>
    <t>Bioforitification</t>
  </si>
  <si>
    <t>Is there a program to promote food safety?</t>
  </si>
  <si>
    <t>Regional data: insert region names below</t>
  </si>
  <si>
    <t>Prevalence</t>
  </si>
  <si>
    <t>Children 6-59 Months</t>
  </si>
  <si>
    <t>Women 19-49 Years</t>
  </si>
  <si>
    <t>Risk Factors: Nutrition</t>
  </si>
  <si>
    <t>Risk Factors: Infections and Inflammation</t>
  </si>
  <si>
    <t>Schistosomiasis</t>
  </si>
  <si>
    <t>Inflamation</t>
  </si>
  <si>
    <t>Iron Deficiency</t>
  </si>
  <si>
    <t>Vitamin A Deficiency</t>
  </si>
  <si>
    <t>Folate Deficiency</t>
  </si>
  <si>
    <t>Vitamin B12 Deficiency</t>
  </si>
  <si>
    <t>Zinc Deficiency</t>
  </si>
  <si>
    <t>IFA Supplementation for Pregnant Women</t>
  </si>
  <si>
    <t>IFA Supplementation for Woment of Reproductive Age</t>
  </si>
  <si>
    <t>Deworming for Children</t>
  </si>
  <si>
    <t>Deworming for Pregnant Women</t>
  </si>
  <si>
    <t>Family Planning</t>
  </si>
  <si>
    <t>Delayed Cord Clamping</t>
  </si>
  <si>
    <t>Food Safety</t>
  </si>
  <si>
    <t>DHS</t>
  </si>
  <si>
    <t>MICS</t>
  </si>
  <si>
    <t>Micronutrient Survey</t>
  </si>
  <si>
    <t>HMIS</t>
  </si>
  <si>
    <t>Other</t>
  </si>
  <si>
    <t>Notes</t>
  </si>
  <si>
    <t>Micro-nutrient Survey</t>
  </si>
  <si>
    <t>List of data sources:</t>
  </si>
  <si>
    <t>Possible sources for coverage rates [optional]:</t>
  </si>
  <si>
    <t>There may be multiple sources of data available for each indicator. You may use the worksheet below to collect those data.</t>
  </si>
  <si>
    <t>Iron supplementation for children</t>
  </si>
  <si>
    <t>Indoor residual spraying</t>
  </si>
  <si>
    <t>Environmental hygiene / clean play spaces for children</t>
  </si>
  <si>
    <t>Biofortification</t>
  </si>
  <si>
    <t>Food safety</t>
  </si>
  <si>
    <t>Counseling and management of genetic blood disorders</t>
  </si>
  <si>
    <t>Is there a policy around counseling and management of genetic blood disorders?</t>
  </si>
  <si>
    <t>Section 7. Counseling and Management of Genetic Blood Disorders</t>
  </si>
  <si>
    <t>Is there a program that provides counseling and management of genetic blood disorders?</t>
  </si>
  <si>
    <t xml:space="preserve">Is there a national policy around infant and young child feeding practices? </t>
  </si>
  <si>
    <t>Infection and Inflammation</t>
  </si>
  <si>
    <t>Is there a program for deworming children 12-59 months for soil-transmitted helminths?</t>
  </si>
  <si>
    <t>Is there a program for deworming pregnant women for soil-transmitted helminths?</t>
  </si>
  <si>
    <t>Is there a program for deworming children 12-59 months for schistosomiasis?</t>
  </si>
  <si>
    <t>Deworming children for schistosomiasis</t>
  </si>
  <si>
    <t>Deworming pregnant women for schistosomiasis</t>
  </si>
  <si>
    <t>Deworming children for soil-transmitted helminths</t>
  </si>
  <si>
    <t>Deworming pregnant women for soil-transmitted helminths</t>
  </si>
  <si>
    <t>Micronutrient Deficiencies</t>
  </si>
  <si>
    <t>Prevalence of Sickle Cell Disease in all age groups</t>
  </si>
  <si>
    <t>Risk Factors: Blood Disorders</t>
  </si>
  <si>
    <t>Sickle Cell Disease</t>
  </si>
  <si>
    <t>All age groups</t>
  </si>
  <si>
    <t>Industrial Fortification</t>
  </si>
  <si>
    <t>Is there a program to promote household food security?</t>
  </si>
  <si>
    <t>Percentage of households classified as food secure.</t>
  </si>
  <si>
    <t>Food security</t>
  </si>
  <si>
    <t>Food Security</t>
  </si>
  <si>
    <t>Percentage of farmers who used improved storage practices in the past 12 months.</t>
  </si>
  <si>
    <t>Percent of households that consume biofortified crop products.</t>
  </si>
  <si>
    <t>Percentage of health facilities practicing delayed cord clamping.</t>
  </si>
  <si>
    <t>Percentage of households with soap and water at a hand washing facility commonly used by family members.</t>
  </si>
  <si>
    <t>Percentage of households that treat water used for consumption.</t>
  </si>
  <si>
    <t>Percentage of children receiving iron supplementation.</t>
  </si>
  <si>
    <t>Percentage of children receiving micronutrient powders.</t>
  </si>
  <si>
    <t>Percentage of women going to ANC receiving IPTp.</t>
  </si>
  <si>
    <t>Percentage of target population receiving a bednet.</t>
  </si>
  <si>
    <t>Percentage of households treated with indoor residual spraying.</t>
  </si>
  <si>
    <t>Percentage of children 12-59 months dewormed.</t>
  </si>
  <si>
    <t>Percentage of pregnant women dewormed.</t>
  </si>
  <si>
    <t>Percentage of children 12-59 months dewormed for schistosomiasis.</t>
  </si>
  <si>
    <t>Percentage of women 15-49 years dewormed for schistosomiasis.</t>
  </si>
  <si>
    <t>Percentage of population using an improved water source.</t>
  </si>
  <si>
    <t>Percentage of the target population (women, children, or households) consuming fortified food.</t>
  </si>
  <si>
    <t>Percentage of health facilities providing counseling and management of genetic blood disorders.</t>
  </si>
  <si>
    <t>Prevalence rate (most recent data)</t>
  </si>
  <si>
    <t>Prevalence rate (previous data)</t>
  </si>
  <si>
    <t>Rate (most recent data)</t>
  </si>
  <si>
    <t>Rate (previous data)</t>
  </si>
  <si>
    <t>Prevalence of soil-transmitted helminth infections among women 15-49 years</t>
  </si>
  <si>
    <t>Prevalence of soil-transmitted helminth infections among children 6-59 months</t>
  </si>
  <si>
    <t>Source Notes 
and Biomarker Used (if applicable)</t>
  </si>
  <si>
    <t>Prevalence of Sickle Cell Trait in all age groups</t>
  </si>
  <si>
    <t>Prevalence of heterozygous alpha-Thalassemia in all age groups</t>
  </si>
  <si>
    <t>Prevalence of homozygous alpha-Thalassemia in all age groups</t>
  </si>
  <si>
    <t>Prevalence of heterozygous beta-Thalassemia in all age groups</t>
  </si>
  <si>
    <t>Prevalence of homozygous beta-Thalassemia in all age groups</t>
  </si>
  <si>
    <t>heterozygous alpha-Thalassemia</t>
  </si>
  <si>
    <t>homozygous alpha-Thalassemia</t>
  </si>
  <si>
    <t>heterozygous beta-Thalassemia</t>
  </si>
  <si>
    <t>homozygous beta-Thalassemia</t>
  </si>
  <si>
    <t>Sickle Cell Trait</t>
  </si>
  <si>
    <t>Previous</t>
  </si>
  <si>
    <t>Percentage of pregnant women attending ANC who receive IFA supplementation.</t>
  </si>
  <si>
    <t>Percentage of WRA who receive IFA supplementation.</t>
  </si>
  <si>
    <t>Percentage of children receiving high-dose vitamin A supplementation.</t>
  </si>
  <si>
    <t>Is there a program for biofortification of food with micronutrients?</t>
  </si>
  <si>
    <t>Industrial fortification of food</t>
  </si>
  <si>
    <t>Is there a program for industrial fortification of food?</t>
  </si>
  <si>
    <t>Micronutrient powders to children</t>
  </si>
  <si>
    <t>High-dose vitamin A supplementation to children</t>
  </si>
  <si>
    <t>"National policy" can refer to a policy, strategy, or implementation plan.</t>
  </si>
  <si>
    <t>[Indicate data source  used]</t>
  </si>
  <si>
    <t>Genetic Red Blood Cell Disorders</t>
  </si>
  <si>
    <t xml:space="preserve">Schistosomiasis </t>
  </si>
  <si>
    <t>Soil-transmitted helminths</t>
  </si>
  <si>
    <t>GD</t>
  </si>
  <si>
    <t>Soil-transmitted helminth Infections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</si>
</sst>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8" x14ac:knownFonts="1">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sz val="13"/>
      <color theme="1"/>
      <name val="Calibri"/>
      <family val="2"/>
      <scheme val="minor"/>
    </font>
    <font>
      <b/>
      <sz val="11"/>
      <color theme="0"/>
      <name val="Calibri"/>
      <family val="2"/>
      <scheme val="minor"/>
    </font>
    <font>
      <sz val="26"/>
      <color theme="0"/>
      <name val="Century Gothic"/>
      <family val="2"/>
    </font>
    <font>
      <b/>
      <sz val="11"/>
      <name val="Calibri"/>
      <family val="2"/>
      <scheme val="minor"/>
    </font>
    <font>
      <sz val="11"/>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sz val="12"/>
      <color theme="1"/>
      <name val="Calibri"/>
      <family val="2"/>
      <scheme val="minor"/>
    </font>
    <font>
      <sz val="16"/>
      <color theme="1"/>
      <name val="Calibri"/>
      <family val="2"/>
      <scheme val="minor"/>
    </font>
    <font>
      <b/>
      <sz val="12"/>
      <color theme="1"/>
      <name val="Calibri"/>
      <family val="2"/>
      <scheme val="minor"/>
    </font>
    <font>
      <sz val="11"/>
      <color rgb="FF66400E"/>
      <name val="Calibri"/>
      <family val="2"/>
      <scheme val="minor"/>
    </font>
    <font>
      <b/>
      <sz val="9"/>
      <color theme="1"/>
      <name val="Calibri"/>
      <family val="2"/>
      <scheme val="minor"/>
    </font>
    <font>
      <b/>
      <sz val="8"/>
      <color theme="1"/>
      <name val="Calibri"/>
      <family val="2"/>
      <scheme val="minor"/>
    </font>
    <font>
      <sz val="18"/>
      <color theme="1"/>
      <name val="Calibri"/>
      <family val="2"/>
      <scheme val="minor"/>
    </font>
    <font>
      <b/>
      <sz val="18"/>
      <color theme="1"/>
      <name val="Calibri"/>
      <family val="2"/>
      <scheme val="minor"/>
    </font>
    <font>
      <sz val="22"/>
      <color theme="5"/>
      <name val="Century Gothic"/>
      <family val="2"/>
    </font>
    <font>
      <sz val="11"/>
      <color rgb="FFFF0000"/>
      <name val="Calibri"/>
      <family val="2"/>
      <scheme val="minor"/>
    </font>
    <font>
      <sz val="12"/>
      <color rgb="FFFF0000"/>
      <name val="Calibri"/>
      <family val="2"/>
      <scheme val="minor"/>
    </font>
    <font>
      <u/>
      <sz val="11"/>
      <color theme="11"/>
      <name val="Calibri"/>
      <family val="2"/>
      <scheme val="minor"/>
    </font>
    <font>
      <sz val="14"/>
      <color theme="1"/>
      <name val="Calibri"/>
      <family val="2"/>
      <scheme val="minor"/>
    </font>
    <font>
      <sz val="24"/>
      <color rgb="FF99993E"/>
      <name val="Century Gothic"/>
      <family val="2"/>
    </font>
    <font>
      <sz val="14"/>
      <color rgb="FFFF0000"/>
      <name val="Calibri"/>
      <family val="2"/>
      <scheme val="minor"/>
    </font>
  </fonts>
  <fills count="22">
    <fill>
      <patternFill patternType="none"/>
    </fill>
    <fill>
      <patternFill patternType="gray125"/>
    </fill>
    <fill>
      <patternFill patternType="solid">
        <fgColor rgb="FFE29832"/>
        <bgColor indexed="64"/>
      </patternFill>
    </fill>
    <fill>
      <patternFill patternType="solid">
        <fgColor rgb="FF99993E"/>
        <bgColor indexed="64"/>
      </patternFill>
    </fill>
    <fill>
      <patternFill patternType="solid">
        <fgColor rgb="FF4297B4"/>
        <bgColor indexed="64"/>
      </patternFill>
    </fill>
    <fill>
      <patternFill patternType="solid">
        <fgColor rgb="FF7F7F7F"/>
        <bgColor indexed="64"/>
      </patternFill>
    </fill>
    <fill>
      <patternFill patternType="solid">
        <fgColor rgb="FFCECC82"/>
        <bgColor indexed="64"/>
      </patternFill>
    </fill>
    <fill>
      <patternFill patternType="solid">
        <fgColor rgb="FF91C5D7"/>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616DB"/>
        <bgColor indexed="64"/>
      </patternFill>
    </fill>
    <fill>
      <patternFill patternType="solid">
        <fgColor theme="0" tint="-4.9989318521683403E-2"/>
        <bgColor indexed="64"/>
      </patternFill>
    </fill>
    <fill>
      <patternFill patternType="solid">
        <fgColor rgb="FFCCCA7C"/>
        <bgColor indexed="64"/>
      </patternFill>
    </fill>
  </fills>
  <borders count="159">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style="medium">
        <color auto="1"/>
      </top>
      <bottom/>
      <diagonal/>
    </border>
    <border>
      <left style="thin">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bottom/>
      <diagonal/>
    </border>
    <border>
      <left style="thin">
        <color theme="0"/>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indexed="64"/>
      </right>
      <top style="thin">
        <color auto="1"/>
      </top>
      <bottom style="thin">
        <color auto="1"/>
      </bottom>
      <diagonal/>
    </border>
    <border>
      <left style="medium">
        <color theme="4"/>
      </left>
      <right/>
      <top style="medium">
        <color theme="4"/>
      </top>
      <bottom/>
      <diagonal/>
    </border>
    <border>
      <left/>
      <right/>
      <top style="medium">
        <color theme="4"/>
      </top>
      <bottom/>
      <diagonal/>
    </border>
    <border>
      <left style="thin">
        <color theme="0"/>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right/>
      <top/>
      <bottom style="medium">
        <color theme="4"/>
      </bottom>
      <diagonal/>
    </border>
    <border>
      <left style="thin">
        <color theme="0"/>
      </left>
      <right/>
      <top/>
      <bottom style="medium">
        <color theme="4"/>
      </bottom>
      <diagonal/>
    </border>
    <border>
      <left/>
      <right style="medium">
        <color theme="4"/>
      </right>
      <top/>
      <bottom style="medium">
        <color theme="4"/>
      </bottom>
      <diagonal/>
    </border>
    <border>
      <left style="medium">
        <color theme="6"/>
      </left>
      <right/>
      <top style="medium">
        <color theme="6"/>
      </top>
      <bottom/>
      <diagonal/>
    </border>
    <border>
      <left/>
      <right/>
      <top style="medium">
        <color theme="6"/>
      </top>
      <bottom/>
      <diagonal/>
    </border>
    <border>
      <left style="thin">
        <color theme="0"/>
      </left>
      <right/>
      <top style="medium">
        <color theme="6"/>
      </top>
      <bottom/>
      <diagonal/>
    </border>
    <border>
      <left/>
      <right style="medium">
        <color theme="6"/>
      </right>
      <top style="medium">
        <color theme="6"/>
      </top>
      <bottom/>
      <diagonal/>
    </border>
    <border>
      <left style="medium">
        <color theme="6"/>
      </left>
      <right/>
      <top/>
      <bottom/>
      <diagonal/>
    </border>
    <border>
      <left/>
      <right style="medium">
        <color theme="6"/>
      </right>
      <top/>
      <bottom/>
      <diagonal/>
    </border>
    <border>
      <left style="medium">
        <color theme="6"/>
      </left>
      <right/>
      <top/>
      <bottom style="medium">
        <color theme="6"/>
      </bottom>
      <diagonal/>
    </border>
    <border>
      <left/>
      <right/>
      <top/>
      <bottom style="medium">
        <color theme="6"/>
      </bottom>
      <diagonal/>
    </border>
    <border>
      <left style="thin">
        <color theme="0"/>
      </left>
      <right/>
      <top/>
      <bottom style="medium">
        <color theme="6"/>
      </bottom>
      <diagonal/>
    </border>
    <border>
      <left/>
      <right style="medium">
        <color theme="6"/>
      </right>
      <top/>
      <bottom style="medium">
        <color theme="6"/>
      </bottom>
      <diagonal/>
    </border>
    <border>
      <left style="medium">
        <color theme="5"/>
      </left>
      <right/>
      <top style="medium">
        <color theme="5"/>
      </top>
      <bottom/>
      <diagonal/>
    </border>
    <border>
      <left/>
      <right/>
      <top style="medium">
        <color theme="5"/>
      </top>
      <bottom/>
      <diagonal/>
    </border>
    <border>
      <left style="thin">
        <color theme="0"/>
      </left>
      <right/>
      <top style="medium">
        <color theme="5"/>
      </top>
      <bottom/>
      <diagonal/>
    </border>
    <border>
      <left/>
      <right style="medium">
        <color theme="5"/>
      </right>
      <top style="medium">
        <color theme="5"/>
      </top>
      <bottom/>
      <diagonal/>
    </border>
    <border>
      <left style="medium">
        <color theme="5"/>
      </left>
      <right/>
      <top/>
      <bottom style="medium">
        <color theme="5"/>
      </bottom>
      <diagonal/>
    </border>
    <border>
      <left/>
      <right/>
      <top/>
      <bottom style="medium">
        <color theme="5"/>
      </bottom>
      <diagonal/>
    </border>
    <border>
      <left style="thin">
        <color theme="0"/>
      </left>
      <right/>
      <top/>
      <bottom style="medium">
        <color theme="5"/>
      </bottom>
      <diagonal/>
    </border>
    <border>
      <left/>
      <right style="medium">
        <color theme="5"/>
      </right>
      <top/>
      <bottom style="medium">
        <color theme="5"/>
      </bottom>
      <diagonal/>
    </border>
    <border>
      <left style="medium">
        <color theme="7"/>
      </left>
      <right/>
      <top style="medium">
        <color theme="7"/>
      </top>
      <bottom/>
      <diagonal/>
    </border>
    <border>
      <left/>
      <right/>
      <top style="medium">
        <color theme="7"/>
      </top>
      <bottom/>
      <diagonal/>
    </border>
    <border>
      <left style="thin">
        <color theme="0"/>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top/>
      <bottom style="medium">
        <color theme="7"/>
      </bottom>
      <diagonal/>
    </border>
    <border>
      <left style="thin">
        <color theme="0"/>
      </left>
      <right/>
      <top/>
      <bottom style="medium">
        <color theme="7"/>
      </bottom>
      <diagonal/>
    </border>
    <border>
      <left/>
      <right style="medium">
        <color theme="7"/>
      </right>
      <top/>
      <bottom style="medium">
        <color theme="7"/>
      </bottom>
      <diagonal/>
    </border>
    <border>
      <left/>
      <right/>
      <top style="medium">
        <color theme="8"/>
      </top>
      <bottom/>
      <diagonal/>
    </border>
    <border>
      <left style="thin">
        <color theme="0"/>
      </left>
      <right/>
      <top style="medium">
        <color theme="8"/>
      </top>
      <bottom/>
      <diagonal/>
    </border>
    <border>
      <left/>
      <right style="medium">
        <color theme="8"/>
      </right>
      <top style="medium">
        <color theme="8"/>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indexed="64"/>
      </top>
      <bottom/>
      <diagonal/>
    </border>
    <border>
      <left/>
      <right/>
      <top/>
      <bottom style="medium">
        <color indexed="64"/>
      </bottom>
      <diagonal/>
    </border>
    <border>
      <left style="thin">
        <color auto="1"/>
      </left>
      <right/>
      <top style="thin">
        <color auto="1"/>
      </top>
      <bottom/>
      <diagonal/>
    </border>
    <border>
      <left style="thin">
        <color auto="1"/>
      </left>
      <right/>
      <top/>
      <bottom style="medium">
        <color indexed="64"/>
      </bottom>
      <diagonal/>
    </border>
    <border>
      <left style="medium">
        <color auto="1"/>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medium">
        <color auto="1"/>
      </left>
      <right style="thin">
        <color auto="1"/>
      </right>
      <top style="thin">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auto="1"/>
      </left>
      <right/>
      <top/>
      <bottom style="thin">
        <color indexed="64"/>
      </bottom>
      <diagonal/>
    </border>
    <border>
      <left/>
      <right/>
      <top/>
      <bottom style="thin">
        <color auto="1"/>
      </bottom>
      <diagonal/>
    </border>
    <border>
      <left style="medium">
        <color auto="1"/>
      </left>
      <right/>
      <top style="thin">
        <color auto="1"/>
      </top>
      <bottom style="double">
        <color indexed="64"/>
      </bottom>
      <diagonal/>
    </border>
    <border>
      <left style="thin">
        <color auto="1"/>
      </left>
      <right style="thin">
        <color auto="1"/>
      </right>
      <top/>
      <bottom style="thin">
        <color auto="1"/>
      </bottom>
      <diagonal/>
    </border>
    <border>
      <left/>
      <right/>
      <top style="thin">
        <color auto="1"/>
      </top>
      <bottom style="double">
        <color indexed="64"/>
      </bottom>
      <diagonal/>
    </border>
    <border>
      <left style="medium">
        <color auto="1"/>
      </left>
      <right/>
      <top/>
      <bottom style="double">
        <color indexed="64"/>
      </bottom>
      <diagonal/>
    </border>
    <border>
      <left/>
      <right/>
      <top/>
      <bottom style="double">
        <color indexed="64"/>
      </bottom>
      <diagonal/>
    </border>
    <border>
      <left style="medium">
        <color indexed="64"/>
      </left>
      <right style="medium">
        <color auto="1"/>
      </right>
      <top/>
      <bottom/>
      <diagonal/>
    </border>
    <border>
      <left/>
      <right/>
      <top style="thin">
        <color auto="1"/>
      </top>
      <bottom style="medium">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style="thin">
        <color auto="1"/>
      </top>
      <bottom style="medium">
        <color indexed="64"/>
      </bottom>
      <diagonal/>
    </border>
    <border>
      <left/>
      <right style="medium">
        <color indexed="64"/>
      </right>
      <top style="medium">
        <color indexed="64"/>
      </top>
      <bottom style="thin">
        <color auto="1"/>
      </bottom>
      <diagonal/>
    </border>
    <border>
      <left/>
      <right style="thin">
        <color auto="1"/>
      </right>
      <top style="medium">
        <color indexed="64"/>
      </top>
      <bottom/>
      <diagonal/>
    </border>
    <border>
      <left/>
      <right style="thin">
        <color auto="1"/>
      </right>
      <top style="thin">
        <color auto="1"/>
      </top>
      <bottom style="medium">
        <color indexed="64"/>
      </bottom>
      <diagonal/>
    </border>
    <border>
      <left/>
      <right style="medium">
        <color indexed="64"/>
      </right>
      <top/>
      <bottom style="medium">
        <color indexed="64"/>
      </bottom>
      <diagonal/>
    </border>
    <border>
      <left/>
      <right style="medium">
        <color theme="8"/>
      </right>
      <top/>
      <bottom/>
      <diagonal/>
    </border>
    <border>
      <left style="medium">
        <color theme="0" tint="-0.499984740745262"/>
      </left>
      <right/>
      <top/>
      <bottom/>
      <diagonal/>
    </border>
    <border>
      <left/>
      <right/>
      <top/>
      <bottom style="medium">
        <color theme="0" tint="-0.499984740745262"/>
      </bottom>
      <diagonal/>
    </border>
    <border>
      <left/>
      <right style="medium">
        <color theme="0" tint="-0.499984740745262"/>
      </right>
      <top/>
      <bottom/>
      <diagonal/>
    </border>
    <border>
      <left style="thin">
        <color theme="0"/>
      </left>
      <right/>
      <top/>
      <bottom style="medium">
        <color theme="0" tint="-0.499984740745262"/>
      </bottom>
      <diagonal/>
    </border>
    <border>
      <left/>
      <right style="medium">
        <color theme="8"/>
      </right>
      <top/>
      <bottom style="medium">
        <color theme="0" tint="-0.499984740745262"/>
      </bottom>
      <diagonal/>
    </border>
    <border>
      <left style="medium">
        <color rgb="FF48471D"/>
      </left>
      <right/>
      <top style="medium">
        <color rgb="FF48471D"/>
      </top>
      <bottom style="medium">
        <color rgb="FF48471D"/>
      </bottom>
      <diagonal/>
    </border>
    <border>
      <left/>
      <right/>
      <top style="medium">
        <color rgb="FF48471D"/>
      </top>
      <bottom style="medium">
        <color rgb="FF48471D"/>
      </bottom>
      <diagonal/>
    </border>
    <border>
      <left/>
      <right style="medium">
        <color rgb="FF48471D"/>
      </right>
      <top style="medium">
        <color rgb="FF48471D"/>
      </top>
      <bottom style="medium">
        <color rgb="FF48471D"/>
      </bottom>
      <diagonal/>
    </border>
    <border>
      <left style="thin">
        <color theme="0"/>
      </left>
      <right/>
      <top style="medium">
        <color rgb="FF48471D"/>
      </top>
      <bottom style="medium">
        <color rgb="FF48471D"/>
      </bottom>
      <diagonal/>
    </border>
    <border>
      <left style="thin">
        <color auto="1"/>
      </left>
      <right/>
      <top style="thin">
        <color auto="1"/>
      </top>
      <bottom style="medium">
        <color indexed="64"/>
      </bottom>
      <diagonal/>
    </border>
    <border>
      <left/>
      <right/>
      <top style="medium">
        <color theme="4"/>
      </top>
      <bottom style="medium">
        <color theme="6"/>
      </bottom>
      <diagonal/>
    </border>
    <border>
      <left style="thick">
        <color theme="4"/>
      </left>
      <right style="thick">
        <color theme="4"/>
      </right>
      <top style="thick">
        <color theme="4"/>
      </top>
      <bottom style="thick">
        <color theme="4"/>
      </bottom>
      <diagonal/>
    </border>
    <border>
      <left style="thick">
        <color theme="4"/>
      </left>
      <right style="thin">
        <color auto="1"/>
      </right>
      <top style="thick">
        <color theme="4"/>
      </top>
      <bottom/>
      <diagonal/>
    </border>
    <border>
      <left/>
      <right style="thick">
        <color theme="4"/>
      </right>
      <top style="thick">
        <color theme="4"/>
      </top>
      <bottom/>
      <diagonal/>
    </border>
    <border>
      <left style="thick">
        <color theme="4"/>
      </left>
      <right style="thin">
        <color auto="1"/>
      </right>
      <top style="thin">
        <color auto="1"/>
      </top>
      <bottom style="thick">
        <color theme="4"/>
      </bottom>
      <diagonal/>
    </border>
    <border>
      <left/>
      <right style="thick">
        <color theme="4"/>
      </right>
      <top/>
      <bottom style="thick">
        <color theme="4"/>
      </bottom>
      <diagonal/>
    </border>
    <border>
      <left style="thick">
        <color theme="4"/>
      </left>
      <right style="thin">
        <color auto="1"/>
      </right>
      <top style="thick">
        <color theme="4"/>
      </top>
      <bottom style="thin">
        <color auto="1"/>
      </bottom>
      <diagonal/>
    </border>
    <border>
      <left/>
      <right style="medium">
        <color auto="1"/>
      </right>
      <top style="thin">
        <color auto="1"/>
      </top>
      <bottom/>
      <diagonal/>
    </border>
    <border>
      <left style="thick">
        <color theme="4"/>
      </left>
      <right style="medium">
        <color indexed="64"/>
      </right>
      <top style="thick">
        <color theme="4"/>
      </top>
      <bottom style="thick">
        <color theme="4"/>
      </bottom>
      <diagonal/>
    </border>
    <border>
      <left style="medium">
        <color indexed="64"/>
      </left>
      <right style="medium">
        <color indexed="64"/>
      </right>
      <top style="thick">
        <color theme="4"/>
      </top>
      <bottom style="thick">
        <color theme="4"/>
      </bottom>
      <diagonal/>
    </border>
    <border>
      <left style="medium">
        <color indexed="64"/>
      </left>
      <right style="thick">
        <color theme="4"/>
      </right>
      <top style="thick">
        <color theme="4"/>
      </top>
      <bottom style="thick">
        <color theme="4"/>
      </bottom>
      <diagonal/>
    </border>
    <border>
      <left style="thick">
        <color theme="4"/>
      </left>
      <right style="thick">
        <color theme="4"/>
      </right>
      <top style="thick">
        <color theme="4"/>
      </top>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indexed="64"/>
      </right>
      <top style="thick">
        <color theme="4"/>
      </top>
      <bottom style="thin">
        <color auto="1"/>
      </bottom>
      <diagonal/>
    </border>
    <border>
      <left style="medium">
        <color indexed="64"/>
      </left>
      <right style="medium">
        <color indexed="64"/>
      </right>
      <top style="thick">
        <color theme="4"/>
      </top>
      <bottom/>
      <diagonal/>
    </border>
    <border>
      <left style="medium">
        <color indexed="64"/>
      </left>
      <right style="medium">
        <color indexed="64"/>
      </right>
      <top style="thick">
        <color theme="4"/>
      </top>
      <bottom style="thin">
        <color auto="1"/>
      </bottom>
      <diagonal/>
    </border>
    <border>
      <left style="thick">
        <color theme="4"/>
      </left>
      <right style="medium">
        <color indexed="64"/>
      </right>
      <top style="thin">
        <color auto="1"/>
      </top>
      <bottom style="thin">
        <color auto="1"/>
      </bottom>
      <diagonal/>
    </border>
    <border>
      <left style="medium">
        <color indexed="64"/>
      </left>
      <right style="thick">
        <color theme="4"/>
      </right>
      <top/>
      <bottom/>
      <diagonal/>
    </border>
    <border>
      <left style="thick">
        <color theme="4"/>
      </left>
      <right style="medium">
        <color indexed="64"/>
      </right>
      <top style="thin">
        <color auto="1"/>
      </top>
      <bottom style="thick">
        <color theme="4"/>
      </bottom>
      <diagonal/>
    </border>
    <border>
      <left style="medium">
        <color indexed="64"/>
      </left>
      <right style="medium">
        <color indexed="64"/>
      </right>
      <top/>
      <bottom style="thick">
        <color theme="4"/>
      </bottom>
      <diagonal/>
    </border>
    <border>
      <left style="medium">
        <color indexed="64"/>
      </left>
      <right style="medium">
        <color indexed="64"/>
      </right>
      <top style="thin">
        <color auto="1"/>
      </top>
      <bottom style="thick">
        <color theme="4"/>
      </bottom>
      <diagonal/>
    </border>
    <border>
      <left style="thick">
        <color theme="4"/>
      </left>
      <right style="medium">
        <color indexed="64"/>
      </right>
      <top style="thin">
        <color auto="1"/>
      </top>
      <bottom/>
      <diagonal/>
    </border>
    <border>
      <left style="thick">
        <color theme="4"/>
      </left>
      <right style="thin">
        <color indexed="64"/>
      </right>
      <top/>
      <bottom style="thick">
        <color theme="4"/>
      </bottom>
      <diagonal/>
    </border>
    <border>
      <left style="thick">
        <color theme="4"/>
      </left>
      <right/>
      <top style="thick">
        <color theme="4"/>
      </top>
      <bottom style="thin">
        <color indexed="64"/>
      </bottom>
      <diagonal/>
    </border>
    <border>
      <left style="thin">
        <color auto="1"/>
      </left>
      <right style="thick">
        <color theme="4"/>
      </right>
      <top style="thick">
        <color theme="4"/>
      </top>
      <bottom/>
      <diagonal/>
    </border>
    <border>
      <left style="thick">
        <color theme="4"/>
      </left>
      <right/>
      <top/>
      <bottom style="thick">
        <color theme="4"/>
      </bottom>
      <diagonal/>
    </border>
    <border>
      <left style="thin">
        <color indexed="64"/>
      </left>
      <right style="thick">
        <color theme="4"/>
      </right>
      <top/>
      <bottom style="thick">
        <color theme="4"/>
      </bottom>
      <diagonal/>
    </border>
    <border>
      <left style="thick">
        <color theme="4"/>
      </left>
      <right style="thick">
        <color theme="4"/>
      </right>
      <top style="thick">
        <color theme="4"/>
      </top>
      <bottom style="medium">
        <color auto="1"/>
      </bottom>
      <diagonal/>
    </border>
    <border>
      <left style="thick">
        <color theme="4"/>
      </left>
      <right style="thick">
        <color theme="4"/>
      </right>
      <top style="medium">
        <color auto="1"/>
      </top>
      <bottom style="medium">
        <color auto="1"/>
      </bottom>
      <diagonal/>
    </border>
    <border>
      <left style="thick">
        <color theme="4"/>
      </left>
      <right style="thick">
        <color theme="4"/>
      </right>
      <top/>
      <bottom style="medium">
        <color auto="1"/>
      </bottom>
      <diagonal/>
    </border>
    <border>
      <left style="thick">
        <color theme="4"/>
      </left>
      <right style="thick">
        <color theme="4"/>
      </right>
      <top style="medium">
        <color auto="1"/>
      </top>
      <bottom style="thick">
        <color theme="4"/>
      </bottom>
      <diagonal/>
    </border>
    <border>
      <left style="medium">
        <color theme="0" tint="-0.499984740745262"/>
      </left>
      <right/>
      <top style="medium">
        <color theme="8"/>
      </top>
      <bottom/>
      <diagonal/>
    </border>
    <border>
      <left style="medium">
        <color auto="1"/>
      </left>
      <right/>
      <top style="medium">
        <color auto="1"/>
      </top>
      <bottom style="thick">
        <color theme="4"/>
      </bottom>
      <diagonal/>
    </border>
    <border>
      <left/>
      <right/>
      <top style="medium">
        <color auto="1"/>
      </top>
      <bottom style="thick">
        <color theme="4"/>
      </bottom>
      <diagonal/>
    </border>
    <border>
      <left/>
      <right style="medium">
        <color auto="1"/>
      </right>
      <top style="medium">
        <color auto="1"/>
      </top>
      <bottom style="thick">
        <color theme="4"/>
      </bottom>
      <diagonal/>
    </border>
    <border>
      <left style="medium">
        <color indexed="64"/>
      </left>
      <right/>
      <top style="thick">
        <color theme="4"/>
      </top>
      <bottom style="thin">
        <color auto="1"/>
      </bottom>
      <diagonal/>
    </border>
    <border>
      <left/>
      <right/>
      <top style="thick">
        <color theme="4"/>
      </top>
      <bottom style="thin">
        <color auto="1"/>
      </bottom>
      <diagonal/>
    </border>
    <border>
      <left/>
      <right style="medium">
        <color indexed="64"/>
      </right>
      <top style="thick">
        <color theme="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thick">
        <color theme="4"/>
      </bottom>
      <diagonal/>
    </border>
    <border>
      <left/>
      <right/>
      <top style="thin">
        <color auto="1"/>
      </top>
      <bottom style="thick">
        <color theme="4"/>
      </bottom>
      <diagonal/>
    </border>
    <border>
      <left/>
      <right style="medium">
        <color indexed="64"/>
      </right>
      <top style="thin">
        <color auto="1"/>
      </top>
      <bottom style="thick">
        <color theme="4"/>
      </bottom>
      <diagonal/>
    </border>
    <border>
      <left style="medium">
        <color auto="1"/>
      </left>
      <right/>
      <top style="thick">
        <color indexed="64"/>
      </top>
      <bottom style="medium">
        <color indexed="64"/>
      </bottom>
      <diagonal/>
    </border>
    <border>
      <left style="medium">
        <color indexed="64"/>
      </left>
      <right/>
      <top style="thin">
        <color auto="1"/>
      </top>
      <bottom/>
      <diagonal/>
    </border>
    <border>
      <left/>
      <right/>
      <top style="thick">
        <color indexed="64"/>
      </top>
      <bottom style="medium">
        <color indexed="64"/>
      </bottom>
      <diagonal/>
    </border>
    <border>
      <left style="medium">
        <color indexed="64"/>
      </left>
      <right/>
      <top style="thin">
        <color auto="1"/>
      </top>
      <bottom style="thick">
        <color indexed="64"/>
      </bottom>
      <diagonal/>
    </border>
    <border>
      <left/>
      <right/>
      <top style="thin">
        <color auto="1"/>
      </top>
      <bottom style="thick">
        <color indexed="64"/>
      </bottom>
      <diagonal/>
    </border>
    <border>
      <left/>
      <right style="medium">
        <color indexed="64"/>
      </right>
      <top style="thin">
        <color auto="1"/>
      </top>
      <bottom style="thick">
        <color indexed="64"/>
      </bottom>
      <diagonal/>
    </border>
    <border>
      <left style="medium">
        <color auto="1"/>
      </left>
      <right style="thin">
        <color auto="1"/>
      </right>
      <top/>
      <bottom/>
      <diagonal/>
    </border>
    <border>
      <left style="thin">
        <color auto="1"/>
      </left>
      <right/>
      <top/>
      <bottom/>
      <diagonal/>
    </border>
    <border>
      <left style="thick">
        <color theme="4"/>
      </left>
      <right style="medium">
        <color indexed="64"/>
      </right>
      <top/>
      <bottom/>
      <diagonal/>
    </border>
    <border>
      <left/>
      <right/>
      <top style="medium">
        <color theme="0" tint="-0.499984740745262"/>
      </top>
      <bottom style="medium">
        <color rgb="FF48471D"/>
      </bottom>
      <diagonal/>
    </border>
  </borders>
  <cellStyleXfs count="24">
    <xf numFmtId="0" fontId="0" fillId="0" borderId="0"/>
    <xf numFmtId="9" fontId="3"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566">
    <xf numFmtId="0" fontId="0" fillId="0" borderId="0" xfId="0"/>
    <xf numFmtId="0" fontId="0" fillId="0" borderId="0" xfId="0" applyFill="1"/>
    <xf numFmtId="0" fontId="0" fillId="0" borderId="0" xfId="0" applyBorder="1"/>
    <xf numFmtId="0" fontId="0" fillId="0" borderId="0" xfId="0" applyFill="1" applyBorder="1"/>
    <xf numFmtId="0" fontId="0" fillId="0" borderId="0" xfId="0" applyAlignment="1">
      <alignment wrapText="1"/>
    </xf>
    <xf numFmtId="0" fontId="0" fillId="0" borderId="0" xfId="0" applyAlignment="1">
      <alignment horizontal="center"/>
    </xf>
    <xf numFmtId="0" fontId="0" fillId="0" borderId="0" xfId="0" applyBorder="1" applyAlignment="1">
      <alignment horizontal="center"/>
    </xf>
    <xf numFmtId="0" fontId="2" fillId="0" borderId="0" xfId="0" applyFont="1"/>
    <xf numFmtId="0" fontId="0" fillId="0" borderId="0" xfId="0" applyAlignment="1">
      <alignment horizontal="left"/>
    </xf>
    <xf numFmtId="0" fontId="0" fillId="0" borderId="3" xfId="0" applyBorder="1" applyAlignment="1">
      <alignment vertical="center" wrapText="1"/>
    </xf>
    <xf numFmtId="0" fontId="9" fillId="0" borderId="0" xfId="0" applyFont="1" applyFill="1" applyBorder="1" applyAlignment="1">
      <alignment wrapText="1"/>
    </xf>
    <xf numFmtId="0" fontId="0" fillId="0" borderId="0" xfId="0" applyBorder="1" applyAlignment="1">
      <alignment horizontal="left"/>
    </xf>
    <xf numFmtId="9" fontId="0" fillId="0" borderId="0" xfId="0" applyNumberFormat="1"/>
    <xf numFmtId="0" fontId="0" fillId="0" borderId="8" xfId="0" applyBorder="1" applyAlignment="1">
      <alignment vertical="center" wrapText="1"/>
    </xf>
    <xf numFmtId="0" fontId="0" fillId="0" borderId="0" xfId="0" applyFill="1" applyBorder="1" applyAlignment="1">
      <alignment horizontal="center"/>
    </xf>
    <xf numFmtId="0" fontId="16" fillId="0" borderId="0" xfId="0" applyFont="1" applyFill="1"/>
    <xf numFmtId="0" fontId="0" fillId="0" borderId="0" xfId="0" applyFill="1" applyBorder="1" applyAlignment="1">
      <alignment wrapText="1"/>
    </xf>
    <xf numFmtId="0" fontId="0" fillId="0" borderId="0" xfId="0" applyFill="1" applyBorder="1" applyAlignment="1"/>
    <xf numFmtId="0" fontId="0" fillId="0" borderId="0" xfId="0" applyFill="1" applyBorder="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Alignment="1">
      <alignment horizontal="center"/>
    </xf>
    <xf numFmtId="0" fontId="0" fillId="0" borderId="0" xfId="0" applyFill="1" applyBorder="1" applyAlignment="1">
      <alignment horizontal="left"/>
    </xf>
    <xf numFmtId="0" fontId="0" fillId="0" borderId="0" xfId="0" applyFill="1" applyBorder="1" applyAlignment="1">
      <alignment horizontal="center" wrapText="1"/>
    </xf>
    <xf numFmtId="0" fontId="0"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wrapText="1"/>
    </xf>
    <xf numFmtId="0" fontId="9" fillId="0" borderId="2" xfId="0" applyFont="1" applyFill="1" applyBorder="1" applyAlignment="1">
      <alignment horizontal="center"/>
    </xf>
    <xf numFmtId="0" fontId="0" fillId="0" borderId="0" xfId="0" applyFill="1" applyAlignment="1"/>
    <xf numFmtId="0" fontId="0" fillId="0" borderId="0" xfId="0" applyFill="1" applyBorder="1" applyAlignment="1">
      <alignment horizontal="left"/>
    </xf>
    <xf numFmtId="0" fontId="2" fillId="0" borderId="0" xfId="0" applyFont="1" applyFill="1"/>
    <xf numFmtId="0" fontId="10" fillId="0" borderId="0" xfId="0" applyFont="1" applyFill="1"/>
    <xf numFmtId="0" fontId="0" fillId="0" borderId="0" xfId="0" applyFill="1" applyAlignment="1">
      <alignment horizontal="right"/>
    </xf>
    <xf numFmtId="0" fontId="10" fillId="0" borderId="0" xfId="0" applyFont="1" applyFill="1" applyBorder="1" applyAlignment="1">
      <alignment horizontal="right" wrapText="1"/>
    </xf>
    <xf numFmtId="9" fontId="11" fillId="0" borderId="0" xfId="1" applyFont="1" applyFill="1" applyBorder="1" applyAlignment="1">
      <alignment vertical="center"/>
    </xf>
    <xf numFmtId="0" fontId="12" fillId="0" borderId="0" xfId="0" applyFont="1" applyFill="1" applyBorder="1" applyAlignment="1">
      <alignment wrapText="1"/>
    </xf>
    <xf numFmtId="0" fontId="0" fillId="0" borderId="0" xfId="0" applyFill="1" applyAlignment="1">
      <alignment wrapText="1"/>
    </xf>
    <xf numFmtId="0" fontId="0" fillId="0" borderId="0" xfId="0" applyFill="1" applyAlignment="1">
      <alignment vertical="center"/>
    </xf>
    <xf numFmtId="0" fontId="0" fillId="0" borderId="0" xfId="0" applyFont="1" applyFill="1" applyAlignment="1"/>
    <xf numFmtId="0" fontId="13" fillId="0" borderId="0" xfId="0" applyFont="1" applyFill="1" applyAlignment="1">
      <alignment vertical="center"/>
    </xf>
    <xf numFmtId="0" fontId="0" fillId="0" borderId="0" xfId="0" applyFont="1" applyFill="1" applyAlignment="1">
      <alignment wrapText="1"/>
    </xf>
    <xf numFmtId="0" fontId="13" fillId="0" borderId="0" xfId="0" applyFont="1" applyFill="1" applyAlignment="1">
      <alignment horizontal="center" vertical="center"/>
    </xf>
    <xf numFmtId="9" fontId="4" fillId="0" borderId="0" xfId="1" applyFont="1" applyFill="1" applyBorder="1" applyAlignment="1">
      <alignment vertical="center"/>
    </xf>
    <xf numFmtId="0" fontId="0" fillId="0" borderId="0" xfId="0" applyFill="1" applyBorder="1" applyAlignment="1">
      <alignment vertical="center" wrapText="1"/>
    </xf>
    <xf numFmtId="0" fontId="0" fillId="0" borderId="0" xfId="0" applyFill="1" applyAlignment="1">
      <alignment vertical="center" wrapText="1"/>
    </xf>
    <xf numFmtId="0" fontId="2" fillId="0" borderId="0" xfId="0" applyFont="1" applyFill="1" applyBorder="1"/>
    <xf numFmtId="164" fontId="14" fillId="0" borderId="0" xfId="2" applyNumberFormat="1" applyFont="1" applyFill="1" applyBorder="1" applyAlignment="1">
      <alignment vertical="center"/>
    </xf>
    <xf numFmtId="9" fontId="19" fillId="0" borderId="0" xfId="0" applyNumberFormat="1" applyFont="1" applyFill="1" applyBorder="1" applyAlignment="1">
      <alignment vertical="center"/>
    </xf>
    <xf numFmtId="0" fontId="12" fillId="0" borderId="0" xfId="0" applyFont="1" applyFill="1" applyAlignment="1">
      <alignment horizontal="right"/>
    </xf>
    <xf numFmtId="0" fontId="12" fillId="0" borderId="0" xfId="0" applyFont="1" applyFill="1" applyBorder="1" applyAlignment="1"/>
    <xf numFmtId="0" fontId="10" fillId="0" borderId="0" xfId="0" applyFont="1" applyFill="1" applyAlignment="1">
      <alignment vertical="center"/>
    </xf>
    <xf numFmtId="0" fontId="5" fillId="0" borderId="0" xfId="0" applyFont="1" applyFill="1"/>
    <xf numFmtId="0" fontId="5" fillId="0" borderId="0" xfId="0" applyFont="1" applyFill="1" applyAlignment="1">
      <alignment horizontal="right"/>
    </xf>
    <xf numFmtId="0" fontId="13" fillId="0" borderId="0" xfId="0" applyFont="1" applyFill="1" applyBorder="1" applyAlignment="1"/>
    <xf numFmtId="0" fontId="14" fillId="0" borderId="0" xfId="0" applyFont="1" applyBorder="1" applyAlignment="1">
      <alignment vertical="center"/>
    </xf>
    <xf numFmtId="0" fontId="0" fillId="0" borderId="0" xfId="0" applyFill="1" applyBorder="1" applyAlignment="1">
      <alignment horizontal="left"/>
    </xf>
    <xf numFmtId="0" fontId="8" fillId="0" borderId="0" xfId="0" applyFont="1" applyFill="1" applyBorder="1" applyAlignment="1">
      <alignment horizontal="center" vertical="center"/>
    </xf>
    <xf numFmtId="0" fontId="0" fillId="0" borderId="3" xfId="0" applyBorder="1" applyAlignment="1">
      <alignment horizontal="left" vertical="center" wrapText="1"/>
    </xf>
    <xf numFmtId="0" fontId="0" fillId="0" borderId="3" xfId="0" applyFont="1" applyBorder="1" applyAlignment="1">
      <alignment vertical="center" wrapText="1"/>
    </xf>
    <xf numFmtId="0" fontId="0" fillId="0" borderId="0" xfId="0" applyBorder="1" applyAlignment="1">
      <alignment vertical="center"/>
    </xf>
    <xf numFmtId="0" fontId="0" fillId="0" borderId="0" xfId="0" applyFill="1" applyBorder="1" applyAlignment="1">
      <alignment horizont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Fill="1" applyBorder="1" applyAlignment="1">
      <alignment horizontal="center" vertical="center"/>
    </xf>
    <xf numFmtId="0" fontId="0" fillId="0" borderId="15" xfId="0"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8" fillId="0" borderId="0" xfId="0" applyFont="1" applyFill="1" applyBorder="1" applyAlignment="1">
      <alignment vertical="center" wrapText="1"/>
    </xf>
    <xf numFmtId="0" fontId="2" fillId="0" borderId="0" xfId="0" applyFont="1" applyBorder="1" applyAlignment="1">
      <alignment horizontal="center" vertical="center"/>
    </xf>
    <xf numFmtId="0" fontId="2" fillId="0" borderId="0" xfId="0" applyFont="1" applyAlignment="1">
      <alignment horizontal="right"/>
    </xf>
    <xf numFmtId="0" fontId="2" fillId="0" borderId="0" xfId="0" applyFont="1" applyFill="1" applyBorder="1" applyAlignment="1">
      <alignment horizontal="right"/>
    </xf>
    <xf numFmtId="0" fontId="0" fillId="0" borderId="0" xfId="0" applyFill="1" applyBorder="1" applyAlignment="1">
      <alignment horizontal="center" wrapText="1"/>
    </xf>
    <xf numFmtId="0" fontId="0" fillId="0" borderId="7" xfId="0" applyFill="1" applyBorder="1"/>
    <xf numFmtId="0" fontId="0" fillId="0" borderId="7" xfId="0" applyBorder="1"/>
    <xf numFmtId="0" fontId="0" fillId="0" borderId="5" xfId="0" applyBorder="1"/>
    <xf numFmtId="0" fontId="0" fillId="0" borderId="17" xfId="0" applyBorder="1"/>
    <xf numFmtId="0" fontId="0" fillId="0" borderId="17" xfId="0" applyFill="1" applyBorder="1"/>
    <xf numFmtId="0" fontId="0" fillId="0" borderId="13" xfId="0" applyFill="1" applyBorder="1" applyAlignment="1">
      <alignment wrapText="1"/>
    </xf>
    <xf numFmtId="9" fontId="0" fillId="0" borderId="0" xfId="1" applyFont="1" applyFill="1" applyAlignment="1">
      <alignment wrapText="1"/>
    </xf>
    <xf numFmtId="0" fontId="2" fillId="0" borderId="0" xfId="0" applyFont="1" applyBorder="1" applyAlignment="1"/>
    <xf numFmtId="0" fontId="9" fillId="0" borderId="19" xfId="0" applyFont="1" applyFill="1" applyBorder="1" applyAlignment="1">
      <alignment horizontal="center" vertical="center"/>
    </xf>
    <xf numFmtId="0" fontId="0" fillId="0" borderId="19" xfId="0" applyFont="1" applyBorder="1" applyAlignment="1">
      <alignment horizontal="center" vertical="center"/>
    </xf>
    <xf numFmtId="0" fontId="2" fillId="0" borderId="0" xfId="0" applyFont="1" applyBorder="1"/>
    <xf numFmtId="0" fontId="22" fillId="0" borderId="0" xfId="0" applyFont="1"/>
    <xf numFmtId="0" fontId="23" fillId="0" borderId="0" xfId="0" applyFont="1" applyBorder="1" applyAlignment="1">
      <alignment vertical="center"/>
    </xf>
    <xf numFmtId="0" fontId="0" fillId="0" borderId="0" xfId="0" applyFill="1" applyAlignment="1">
      <alignment horizontal="center"/>
    </xf>
    <xf numFmtId="0" fontId="0" fillId="0" borderId="0" xfId="0" applyFill="1" applyBorder="1" applyAlignment="1">
      <alignment horizontal="center" wrapText="1"/>
    </xf>
    <xf numFmtId="2" fontId="19" fillId="0" borderId="0" xfId="1" applyNumberFormat="1" applyFont="1" applyBorder="1" applyAlignment="1">
      <alignment horizontal="right" vertical="center"/>
    </xf>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3" fillId="15" borderId="0" xfId="0" applyFont="1" applyFill="1" applyBorder="1" applyAlignment="1">
      <alignment vertical="center"/>
    </xf>
    <xf numFmtId="0" fontId="13" fillId="14" borderId="0" xfId="0" applyFont="1" applyFill="1" applyBorder="1" applyAlignment="1">
      <alignment vertical="center"/>
    </xf>
    <xf numFmtId="0" fontId="13" fillId="11" borderId="0" xfId="0" applyFont="1" applyFill="1" applyBorder="1" applyAlignment="1">
      <alignment vertical="center"/>
    </xf>
    <xf numFmtId="0" fontId="1" fillId="11" borderId="0" xfId="0" applyFont="1" applyFill="1" applyBorder="1" applyAlignment="1">
      <alignment vertical="center"/>
    </xf>
    <xf numFmtId="0" fontId="19" fillId="0" borderId="0" xfId="0" applyFont="1" applyBorder="1" applyAlignment="1">
      <alignment vertical="center"/>
    </xf>
    <xf numFmtId="0" fontId="19" fillId="0" borderId="0" xfId="0" applyFont="1"/>
    <xf numFmtId="0" fontId="19" fillId="0" borderId="0" xfId="0" applyFont="1" applyBorder="1" applyAlignment="1">
      <alignment horizontal="right" vertical="center"/>
    </xf>
    <xf numFmtId="0" fontId="19" fillId="0" borderId="0" xfId="0" applyFont="1" applyBorder="1" applyAlignment="1">
      <alignment horizontal="center" vertical="center"/>
    </xf>
    <xf numFmtId="9" fontId="25" fillId="0" borderId="0" xfId="1" applyFont="1" applyBorder="1" applyAlignment="1">
      <alignment vertical="center"/>
    </xf>
    <xf numFmtId="0" fontId="25" fillId="0" borderId="0" xfId="0" applyFont="1" applyBorder="1" applyAlignment="1">
      <alignment vertical="center"/>
    </xf>
    <xf numFmtId="0" fontId="1" fillId="0" borderId="0" xfId="0" applyFont="1"/>
    <xf numFmtId="0" fontId="15" fillId="0" borderId="0" xfId="0" applyFont="1" applyBorder="1" applyAlignment="1">
      <alignment horizontal="center"/>
    </xf>
    <xf numFmtId="0" fontId="15" fillId="0" borderId="0" xfId="0" applyFont="1" applyBorder="1" applyAlignment="1">
      <alignment horizontal="right"/>
    </xf>
    <xf numFmtId="0" fontId="15" fillId="0" borderId="0" xfId="0" applyFont="1" applyBorder="1" applyAlignment="1">
      <alignment horizontal="left"/>
    </xf>
    <xf numFmtId="0" fontId="15" fillId="0" borderId="0" xfId="0" applyFont="1" applyBorder="1" applyAlignment="1"/>
    <xf numFmtId="0" fontId="1" fillId="0" borderId="0" xfId="0" applyFont="1" applyBorder="1"/>
    <xf numFmtId="0" fontId="26" fillId="0" borderId="0" xfId="0" applyFont="1" applyAlignment="1">
      <alignment vertical="center"/>
    </xf>
    <xf numFmtId="0" fontId="27" fillId="0" borderId="0" xfId="0" applyFont="1" applyBorder="1" applyAlignment="1">
      <alignment horizontal="left" vertical="center"/>
    </xf>
    <xf numFmtId="0" fontId="25" fillId="0" borderId="0" xfId="0" applyFont="1" applyBorder="1"/>
    <xf numFmtId="0" fontId="27" fillId="0" borderId="0" xfId="0" applyFont="1" applyBorder="1"/>
    <xf numFmtId="0" fontId="0" fillId="0" borderId="0" xfId="0" applyFill="1" applyBorder="1" applyAlignment="1">
      <alignment horizontal="center" wrapText="1"/>
    </xf>
    <xf numFmtId="0" fontId="0" fillId="0" borderId="0" xfId="0" applyFill="1" applyAlignment="1">
      <alignment horizontal="center"/>
    </xf>
    <xf numFmtId="0" fontId="1" fillId="11" borderId="23" xfId="0" applyFont="1" applyFill="1" applyBorder="1" applyAlignment="1">
      <alignment vertical="center"/>
    </xf>
    <xf numFmtId="0" fontId="13" fillId="11" borderId="23" xfId="0" applyFont="1" applyFill="1" applyBorder="1" applyAlignment="1">
      <alignment vertical="center"/>
    </xf>
    <xf numFmtId="0" fontId="1" fillId="11" borderId="28" xfId="0" applyFont="1" applyFill="1" applyBorder="1" applyAlignment="1">
      <alignment vertical="center"/>
    </xf>
    <xf numFmtId="0" fontId="13" fillId="11" borderId="28" xfId="0" applyFont="1" applyFill="1" applyBorder="1" applyAlignment="1">
      <alignment vertical="center"/>
    </xf>
    <xf numFmtId="0" fontId="13" fillId="14" borderId="32" xfId="0" applyFont="1" applyFill="1" applyBorder="1" applyAlignment="1">
      <alignment vertical="center"/>
    </xf>
    <xf numFmtId="0" fontId="13" fillId="14" borderId="38" xfId="0" applyFont="1" applyFill="1" applyBorder="1" applyAlignment="1">
      <alignment vertical="center"/>
    </xf>
    <xf numFmtId="0" fontId="1" fillId="13" borderId="42" xfId="0" applyFont="1" applyFill="1" applyBorder="1" applyAlignment="1">
      <alignment vertical="center"/>
    </xf>
    <xf numFmtId="0" fontId="0" fillId="13" borderId="42" xfId="0" applyFill="1" applyBorder="1" applyAlignment="1">
      <alignment vertical="center"/>
    </xf>
    <xf numFmtId="0" fontId="13" fillId="13" borderId="46" xfId="0" applyFont="1" applyFill="1" applyBorder="1" applyAlignment="1">
      <alignment vertical="center"/>
    </xf>
    <xf numFmtId="0" fontId="0" fillId="13" borderId="46" xfId="0" applyFill="1" applyBorder="1" applyAlignment="1">
      <alignment vertical="center"/>
    </xf>
    <xf numFmtId="0" fontId="1" fillId="15" borderId="50" xfId="0" applyFont="1" applyFill="1" applyBorder="1" applyAlignment="1">
      <alignment vertical="center"/>
    </xf>
    <xf numFmtId="0" fontId="13" fillId="15" borderId="50" xfId="0" applyFont="1" applyFill="1" applyBorder="1" applyAlignment="1">
      <alignment vertical="center"/>
    </xf>
    <xf numFmtId="0" fontId="13" fillId="15" borderId="56" xfId="0" applyFont="1" applyFill="1" applyBorder="1" applyAlignment="1">
      <alignment vertical="center"/>
    </xf>
    <xf numFmtId="0" fontId="13" fillId="16" borderId="59" xfId="0" applyFont="1" applyFill="1" applyBorder="1" applyAlignment="1">
      <alignment vertical="center"/>
    </xf>
    <xf numFmtId="0" fontId="10" fillId="0" borderId="0" xfId="0" applyFont="1" applyBorder="1"/>
    <xf numFmtId="2" fontId="19" fillId="0" borderId="0" xfId="1" applyNumberFormat="1" applyFont="1" applyBorder="1" applyAlignment="1">
      <alignment horizontal="right" vertical="center"/>
    </xf>
    <xf numFmtId="9" fontId="4" fillId="0" borderId="0" xfId="1" applyFont="1" applyBorder="1" applyAlignment="1">
      <alignment horizontal="left" vertical="center"/>
    </xf>
    <xf numFmtId="0" fontId="0" fillId="0" borderId="0" xfId="0" applyFill="1" applyBorder="1" applyAlignment="1">
      <alignment horizontal="center" wrapText="1"/>
    </xf>
    <xf numFmtId="0" fontId="0" fillId="0" borderId="2" xfId="0" applyFill="1" applyBorder="1"/>
    <xf numFmtId="9" fontId="0" fillId="0" borderId="2" xfId="1" applyFont="1" applyFill="1" applyBorder="1"/>
    <xf numFmtId="2" fontId="19" fillId="0" borderId="0" xfId="1" applyNumberFormat="1" applyFont="1" applyFill="1" applyBorder="1" applyAlignment="1">
      <alignment horizontal="right" vertical="center"/>
    </xf>
    <xf numFmtId="9" fontId="4" fillId="0" borderId="0" xfId="1" applyFont="1" applyFill="1" applyBorder="1" applyAlignment="1">
      <alignment horizontal="left" vertical="center"/>
    </xf>
    <xf numFmtId="0" fontId="25" fillId="0" borderId="0" xfId="0" applyFont="1" applyFill="1" applyBorder="1" applyAlignment="1">
      <alignment vertical="center"/>
    </xf>
    <xf numFmtId="0" fontId="0" fillId="0" borderId="2" xfId="0" applyFill="1" applyBorder="1" applyAlignment="1">
      <alignment horizontal="left"/>
    </xf>
    <xf numFmtId="0" fontId="9" fillId="0" borderId="2" xfId="0" applyFont="1" applyFill="1" applyBorder="1" applyAlignment="1">
      <alignment wrapText="1"/>
    </xf>
    <xf numFmtId="9" fontId="0" fillId="0" borderId="2" xfId="0" applyNumberFormat="1" applyFill="1" applyBorder="1" applyAlignment="1">
      <alignment horizontal="center" vertical="center"/>
    </xf>
    <xf numFmtId="0" fontId="9" fillId="0" borderId="63" xfId="0" applyFont="1" applyFill="1" applyBorder="1" applyAlignment="1">
      <alignment horizontal="center"/>
    </xf>
    <xf numFmtId="0" fontId="9" fillId="0" borderId="63" xfId="0" applyFont="1" applyFill="1" applyBorder="1" applyAlignment="1">
      <alignment wrapText="1"/>
    </xf>
    <xf numFmtId="0" fontId="9" fillId="0" borderId="0" xfId="0" applyFont="1" applyFill="1" applyBorder="1" applyAlignment="1">
      <alignment horizontal="center"/>
    </xf>
    <xf numFmtId="9" fontId="0" fillId="0" borderId="0" xfId="0" applyNumberFormat="1" applyFill="1" applyBorder="1" applyAlignment="1">
      <alignment horizontal="center" vertical="center"/>
    </xf>
    <xf numFmtId="0" fontId="9" fillId="0" borderId="62" xfId="0" applyFont="1" applyFill="1" applyBorder="1" applyAlignment="1">
      <alignment horizontal="center"/>
    </xf>
    <xf numFmtId="0" fontId="9" fillId="0" borderId="67" xfId="0" applyFont="1" applyFill="1" applyBorder="1" applyAlignment="1">
      <alignment horizontal="center"/>
    </xf>
    <xf numFmtId="0" fontId="9" fillId="0" borderId="67" xfId="0" applyFont="1" applyFill="1" applyBorder="1" applyAlignment="1">
      <alignment wrapText="1"/>
    </xf>
    <xf numFmtId="9" fontId="0" fillId="0" borderId="67" xfId="0" applyNumberFormat="1" applyFill="1" applyBorder="1" applyAlignment="1">
      <alignment horizontal="center" vertical="center"/>
    </xf>
    <xf numFmtId="0" fontId="0" fillId="0" borderId="67" xfId="0" applyFill="1" applyBorder="1" applyAlignment="1">
      <alignment wrapText="1"/>
    </xf>
    <xf numFmtId="0" fontId="0" fillId="0" borderId="67" xfId="0" applyFill="1" applyBorder="1" applyAlignment="1"/>
    <xf numFmtId="0" fontId="0" fillId="0" borderId="67" xfId="0" applyFill="1" applyBorder="1" applyAlignment="1">
      <alignment horizontal="center"/>
    </xf>
    <xf numFmtId="0" fontId="0" fillId="0" borderId="67" xfId="0" applyBorder="1" applyAlignment="1">
      <alignment horizontal="center"/>
    </xf>
    <xf numFmtId="0" fontId="0" fillId="0" borderId="67" xfId="0" applyBorder="1"/>
    <xf numFmtId="0" fontId="0" fillId="0" borderId="13" xfId="0" applyFill="1" applyBorder="1" applyAlignment="1">
      <alignment horizontal="right" wrapText="1"/>
    </xf>
    <xf numFmtId="9" fontId="0" fillId="0" borderId="3" xfId="0" applyNumberFormat="1" applyFill="1" applyBorder="1" applyAlignment="1">
      <alignment horizontal="center" vertical="center"/>
    </xf>
    <xf numFmtId="9" fontId="0" fillId="0" borderId="69" xfId="0" applyNumberFormat="1" applyFill="1" applyBorder="1" applyAlignment="1">
      <alignment horizontal="center" vertical="center"/>
    </xf>
    <xf numFmtId="0" fontId="0" fillId="18" borderId="3" xfId="0" applyNumberForma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Alignment="1">
      <alignment horizontal="center" vertical="center"/>
    </xf>
    <xf numFmtId="0" fontId="0" fillId="18" borderId="2" xfId="0" applyNumberFormat="1" applyFill="1" applyBorder="1" applyAlignment="1">
      <alignment horizontal="center" vertical="center"/>
    </xf>
    <xf numFmtId="0" fontId="0" fillId="0" borderId="2" xfId="0" applyNumberFormat="1" applyFill="1" applyBorder="1" applyAlignment="1">
      <alignment horizontal="center" vertical="center"/>
    </xf>
    <xf numFmtId="0" fontId="9" fillId="19" borderId="2" xfId="0" applyFont="1" applyFill="1" applyBorder="1" applyAlignment="1">
      <alignment horizontal="center"/>
    </xf>
    <xf numFmtId="0" fontId="25" fillId="0" borderId="0" xfId="0" applyFont="1"/>
    <xf numFmtId="0" fontId="25" fillId="14" borderId="32" xfId="0" applyFont="1" applyFill="1" applyBorder="1" applyAlignment="1">
      <alignment horizontal="center" vertical="center"/>
    </xf>
    <xf numFmtId="0" fontId="25" fillId="14" borderId="0" xfId="0" applyFont="1" applyFill="1" applyBorder="1" applyAlignment="1">
      <alignment horizontal="center" vertical="center"/>
    </xf>
    <xf numFmtId="0" fontId="25" fillId="14" borderId="38" xfId="0" applyFont="1" applyFill="1" applyBorder="1" applyAlignment="1">
      <alignment horizontal="center" vertical="center"/>
    </xf>
    <xf numFmtId="0" fontId="25" fillId="13" borderId="45" xfId="0" applyFont="1" applyFill="1" applyBorder="1" applyAlignment="1">
      <alignment horizontal="center" vertical="center"/>
    </xf>
    <xf numFmtId="0" fontId="25" fillId="13" borderId="46" xfId="0" applyFont="1" applyFill="1" applyBorder="1" applyAlignment="1">
      <alignment horizontal="center" vertical="center"/>
    </xf>
    <xf numFmtId="9" fontId="25" fillId="15" borderId="50" xfId="0" applyNumberFormat="1" applyFont="1" applyFill="1" applyBorder="1" applyAlignment="1">
      <alignment horizontal="center"/>
    </xf>
    <xf numFmtId="0" fontId="25" fillId="15" borderId="0" xfId="0" applyFont="1" applyFill="1" applyBorder="1" applyAlignment="1">
      <alignment horizontal="center"/>
    </xf>
    <xf numFmtId="9" fontId="25" fillId="15" borderId="56" xfId="0" applyNumberFormat="1" applyFont="1" applyFill="1" applyBorder="1" applyAlignment="1">
      <alignment horizontal="center"/>
    </xf>
    <xf numFmtId="0" fontId="25" fillId="16" borderId="59" xfId="0" applyFont="1" applyFill="1" applyBorder="1" applyAlignment="1">
      <alignment horizontal="center"/>
    </xf>
    <xf numFmtId="0" fontId="25" fillId="11" borderId="22" xfId="0" applyFont="1" applyFill="1" applyBorder="1" applyAlignment="1">
      <alignment horizontal="center"/>
    </xf>
    <xf numFmtId="9" fontId="25" fillId="11" borderId="23" xfId="0" applyNumberFormat="1" applyFont="1" applyFill="1" applyBorder="1" applyAlignment="1">
      <alignment horizontal="center"/>
    </xf>
    <xf numFmtId="0" fontId="25" fillId="11" borderId="26" xfId="0" applyFont="1" applyFill="1" applyBorder="1" applyAlignment="1">
      <alignment horizontal="center"/>
    </xf>
    <xf numFmtId="9" fontId="25" fillId="11" borderId="0" xfId="0" applyNumberFormat="1" applyFont="1" applyFill="1" applyBorder="1" applyAlignment="1">
      <alignment horizontal="center"/>
    </xf>
    <xf numFmtId="0" fontId="25" fillId="11" borderId="0" xfId="0" applyFont="1" applyFill="1" applyBorder="1" applyAlignment="1">
      <alignment horizontal="center"/>
    </xf>
    <xf numFmtId="0" fontId="4" fillId="0" borderId="0" xfId="0" applyFont="1"/>
    <xf numFmtId="0" fontId="4" fillId="0" borderId="0" xfId="0" applyFont="1" applyFill="1" applyBorder="1" applyAlignment="1">
      <alignment horizontal="right" vertical="center" textRotation="90" wrapText="1"/>
    </xf>
    <xf numFmtId="0" fontId="25" fillId="0" borderId="0" xfId="0" applyFont="1" applyFill="1" applyBorder="1" applyAlignment="1">
      <alignment horizontal="center" vertical="center"/>
    </xf>
    <xf numFmtId="9" fontId="25" fillId="0" borderId="0" xfId="0" applyNumberFormat="1" applyFont="1" applyFill="1" applyBorder="1" applyAlignment="1">
      <alignment horizontal="center"/>
    </xf>
    <xf numFmtId="0" fontId="13" fillId="0" borderId="0" xfId="0" applyFont="1" applyFill="1" applyBorder="1" applyAlignment="1">
      <alignment vertical="center"/>
    </xf>
    <xf numFmtId="9"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9" fontId="19" fillId="0" borderId="0" xfId="1" applyNumberFormat="1" applyFont="1" applyBorder="1" applyAlignment="1">
      <alignment horizontal="right" vertical="center"/>
    </xf>
    <xf numFmtId="0" fontId="0" fillId="0" borderId="64" xfId="0" applyBorder="1" applyAlignment="1">
      <alignment vertical="center" wrapText="1"/>
    </xf>
    <xf numFmtId="0" fontId="9" fillId="0" borderId="64" xfId="0" applyFont="1" applyFill="1" applyBorder="1" applyAlignment="1">
      <alignment vertical="center" wrapText="1"/>
    </xf>
    <xf numFmtId="0" fontId="0" fillId="0" borderId="13" xfId="0" applyFill="1" applyBorder="1"/>
    <xf numFmtId="0" fontId="4" fillId="13" borderId="41" xfId="0" applyFont="1" applyFill="1" applyBorder="1" applyAlignment="1">
      <alignment horizontal="center" vertical="center" textRotation="90" wrapText="1"/>
    </xf>
    <xf numFmtId="0" fontId="4" fillId="13" borderId="42" xfId="0" applyFont="1" applyFill="1" applyBorder="1" applyAlignment="1">
      <alignment horizontal="center" vertical="center" textRotation="90" wrapText="1"/>
    </xf>
    <xf numFmtId="0" fontId="0" fillId="0" borderId="16"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left" vertical="center" wrapText="1"/>
    </xf>
    <xf numFmtId="0" fontId="0" fillId="0" borderId="14" xfId="0" applyBorder="1" applyAlignment="1">
      <alignment horizontal="center" vertical="center"/>
    </xf>
    <xf numFmtId="0" fontId="0" fillId="0" borderId="8" xfId="0" applyBorder="1" applyAlignment="1">
      <alignment horizontal="left" vertical="center" wrapText="1"/>
    </xf>
    <xf numFmtId="0" fontId="0" fillId="0" borderId="0" xfId="0" applyAlignment="1">
      <alignment vertical="center"/>
    </xf>
    <xf numFmtId="0" fontId="0" fillId="0" borderId="0" xfId="0" applyBorder="1" applyAlignment="1">
      <alignment horizontal="center" vertical="center"/>
    </xf>
    <xf numFmtId="0" fontId="0" fillId="0" borderId="0" xfId="0" applyFill="1" applyBorder="1" applyAlignment="1">
      <alignment horizontal="center" wrapText="1"/>
    </xf>
    <xf numFmtId="0" fontId="0" fillId="0" borderId="0" xfId="0" applyFill="1" applyAlignment="1">
      <alignment horizontal="center"/>
    </xf>
    <xf numFmtId="0" fontId="0" fillId="0" borderId="7" xfId="0" applyBorder="1" applyAlignment="1">
      <alignment horizontal="left" vertical="center" wrapText="1"/>
    </xf>
    <xf numFmtId="0" fontId="0" fillId="0" borderId="13" xfId="0" applyBorder="1"/>
    <xf numFmtId="0" fontId="0" fillId="0" borderId="16" xfId="0" applyFont="1" applyBorder="1" applyAlignment="1">
      <alignment horizontal="center" vertical="center"/>
    </xf>
    <xf numFmtId="0" fontId="0" fillId="0" borderId="0" xfId="0" applyFill="1" applyBorder="1" applyAlignment="1">
      <alignment horizontal="center" wrapText="1"/>
    </xf>
    <xf numFmtId="0" fontId="2" fillId="9" borderId="10" xfId="0" applyFont="1" applyFill="1" applyBorder="1" applyAlignment="1">
      <alignment horizontal="left"/>
    </xf>
    <xf numFmtId="0" fontId="2" fillId="9" borderId="7" xfId="0" applyFont="1" applyFill="1" applyBorder="1" applyAlignment="1">
      <alignment horizontal="left"/>
    </xf>
    <xf numFmtId="0" fontId="2" fillId="9" borderId="9" xfId="0" applyFont="1" applyFill="1" applyBorder="1" applyAlignment="1">
      <alignment horizontal="left"/>
    </xf>
    <xf numFmtId="9" fontId="0" fillId="17" borderId="2" xfId="0" applyNumberFormat="1" applyFill="1" applyBorder="1" applyAlignment="1">
      <alignment horizontal="left"/>
    </xf>
    <xf numFmtId="0" fontId="2" fillId="0" borderId="79" xfId="0" applyFont="1" applyFill="1" applyBorder="1" applyAlignment="1">
      <alignment horizontal="center" vertical="center"/>
    </xf>
    <xf numFmtId="0" fontId="2" fillId="0" borderId="79" xfId="0" applyFont="1" applyFill="1" applyBorder="1" applyAlignment="1">
      <alignment horizontal="center" vertical="center" wrapText="1"/>
    </xf>
    <xf numFmtId="0" fontId="0" fillId="0" borderId="0" xfId="0" applyFill="1" applyBorder="1" applyAlignment="1">
      <alignment horizontal="center" wrapText="1"/>
    </xf>
    <xf numFmtId="0" fontId="9" fillId="0" borderId="62" xfId="0" applyFont="1" applyFill="1" applyBorder="1" applyAlignment="1">
      <alignment horizontal="center"/>
    </xf>
    <xf numFmtId="0" fontId="0" fillId="0" borderId="0" xfId="0" applyBorder="1" applyAlignment="1">
      <alignment horizontal="center" wrapText="1"/>
    </xf>
    <xf numFmtId="0" fontId="0" fillId="0" borderId="0" xfId="0" applyAlignment="1" applyProtection="1">
      <alignment horizontal="left" vertical="center"/>
      <protection locked="0"/>
    </xf>
    <xf numFmtId="9" fontId="0" fillId="0" borderId="0" xfId="1" applyFont="1" applyFill="1"/>
    <xf numFmtId="0" fontId="0" fillId="0" borderId="0" xfId="0" applyFill="1" applyAlignment="1">
      <alignment horizontal="right" wrapText="1"/>
    </xf>
    <xf numFmtId="0" fontId="0" fillId="0" borderId="0" xfId="0" applyFill="1" applyBorder="1" applyAlignment="1">
      <alignment horizontal="right"/>
    </xf>
    <xf numFmtId="0" fontId="0" fillId="0" borderId="0" xfId="0" applyFill="1" applyBorder="1" applyAlignment="1">
      <alignment horizontal="right" wrapText="1"/>
    </xf>
    <xf numFmtId="0" fontId="20" fillId="0" borderId="1" xfId="0" applyFont="1" applyFill="1" applyBorder="1" applyAlignment="1">
      <alignment wrapText="1"/>
    </xf>
    <xf numFmtId="9" fontId="0" fillId="0" borderId="8" xfId="0" applyNumberFormat="1" applyFill="1" applyBorder="1" applyAlignment="1">
      <alignment horizontal="center" vertical="center"/>
    </xf>
    <xf numFmtId="0" fontId="9" fillId="0" borderId="2" xfId="0" applyFont="1" applyFill="1" applyBorder="1" applyAlignment="1">
      <alignment horizontal="left"/>
    </xf>
    <xf numFmtId="9" fontId="9" fillId="0" borderId="2" xfId="1" applyFont="1" applyFill="1" applyBorder="1" applyAlignment="1">
      <alignment horizontal="center"/>
    </xf>
    <xf numFmtId="0" fontId="9" fillId="0" borderId="84" xfId="0" applyFont="1" applyFill="1" applyBorder="1" applyAlignment="1">
      <alignment horizontal="center"/>
    </xf>
    <xf numFmtId="0" fontId="9" fillId="0" borderId="84" xfId="0" applyFont="1" applyFill="1" applyBorder="1" applyAlignment="1">
      <alignment wrapText="1"/>
    </xf>
    <xf numFmtId="9" fontId="0" fillId="0" borderId="84" xfId="0" applyNumberFormat="1" applyFill="1" applyBorder="1" applyAlignment="1">
      <alignment horizontal="center" vertical="center"/>
    </xf>
    <xf numFmtId="0" fontId="0" fillId="0" borderId="67" xfId="0" applyFill="1" applyBorder="1" applyAlignment="1">
      <alignment horizontal="left"/>
    </xf>
    <xf numFmtId="0" fontId="0" fillId="0" borderId="77" xfId="0" applyFill="1" applyBorder="1" applyAlignment="1">
      <alignment horizontal="left"/>
    </xf>
    <xf numFmtId="0" fontId="9" fillId="0" borderId="77" xfId="0" applyFont="1" applyFill="1" applyBorder="1" applyAlignment="1">
      <alignment horizontal="center"/>
    </xf>
    <xf numFmtId="0" fontId="9" fillId="0" borderId="76" xfId="0" applyFont="1" applyFill="1" applyBorder="1" applyAlignment="1">
      <alignment horizontal="center"/>
    </xf>
    <xf numFmtId="0" fontId="9" fillId="0" borderId="8" xfId="0" applyFont="1" applyFill="1" applyBorder="1" applyAlignment="1">
      <alignment horizontal="center"/>
    </xf>
    <xf numFmtId="0" fontId="9" fillId="0" borderId="8" xfId="0" applyFont="1" applyFill="1" applyBorder="1" applyAlignment="1">
      <alignment horizontal="left"/>
    </xf>
    <xf numFmtId="9" fontId="9" fillId="0" borderId="8" xfId="1" applyFont="1" applyFill="1" applyBorder="1" applyAlignment="1">
      <alignment horizontal="center"/>
    </xf>
    <xf numFmtId="9" fontId="0" fillId="0" borderId="63" xfId="0" applyNumberFormat="1" applyFill="1" applyBorder="1" applyAlignment="1">
      <alignment horizontal="center" vertical="center"/>
    </xf>
    <xf numFmtId="0" fontId="0" fillId="0" borderId="16" xfId="0" applyFont="1" applyFill="1" applyBorder="1" applyAlignment="1">
      <alignment horizontal="center" vertical="center"/>
    </xf>
    <xf numFmtId="0" fontId="0" fillId="0" borderId="13" xfId="0" applyFill="1" applyBorder="1" applyAlignment="1">
      <alignment horizontal="center" wrapText="1"/>
    </xf>
    <xf numFmtId="0" fontId="0" fillId="0" borderId="0" xfId="0" applyBorder="1" applyAlignment="1">
      <alignment vertical="center" wrapText="1"/>
    </xf>
    <xf numFmtId="0" fontId="0" fillId="0" borderId="0" xfId="0" applyBorder="1" applyAlignment="1">
      <alignment wrapText="1"/>
    </xf>
    <xf numFmtId="0" fontId="0" fillId="0" borderId="0" xfId="0" applyAlignment="1" applyProtection="1">
      <alignment vertical="center"/>
      <protection locked="0"/>
    </xf>
    <xf numFmtId="0" fontId="6" fillId="5"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7" borderId="11" xfId="0" applyFont="1" applyFill="1" applyBorder="1" applyAlignment="1">
      <alignment horizontal="center" vertical="center"/>
    </xf>
    <xf numFmtId="0" fontId="6" fillId="4" borderId="10" xfId="0" applyFont="1" applyFill="1" applyBorder="1" applyAlignment="1">
      <alignment horizontal="center" vertical="center"/>
    </xf>
    <xf numFmtId="0" fontId="2" fillId="11" borderId="11" xfId="0" applyFont="1" applyFill="1" applyBorder="1" applyAlignment="1">
      <alignment horizontal="center" vertical="center"/>
    </xf>
    <xf numFmtId="0" fontId="7" fillId="3" borderId="11" xfId="0" applyFont="1" applyFill="1" applyBorder="1" applyAlignment="1">
      <alignment horizontal="center"/>
    </xf>
    <xf numFmtId="0" fontId="6" fillId="10" borderId="11" xfId="0" applyFont="1" applyFill="1" applyBorder="1" applyAlignment="1">
      <alignment horizontal="center" vertical="center"/>
    </xf>
    <xf numFmtId="0" fontId="6" fillId="2" borderId="10" xfId="0" applyFont="1" applyFill="1" applyBorder="1" applyAlignment="1">
      <alignment horizontal="center" vertical="center"/>
    </xf>
    <xf numFmtId="0" fontId="2" fillId="0" borderId="0" xfId="0" applyFont="1" applyBorder="1" applyAlignment="1">
      <alignment horizontal="center" vertical="center"/>
    </xf>
    <xf numFmtId="0" fontId="0" fillId="0" borderId="0" xfId="0" applyFill="1" applyBorder="1" applyAlignment="1" applyProtection="1">
      <alignment horizontal="center" vertical="center"/>
      <protection locked="0"/>
    </xf>
    <xf numFmtId="0" fontId="0" fillId="0" borderId="83" xfId="0" applyBorder="1"/>
    <xf numFmtId="0" fontId="0" fillId="0" borderId="72" xfId="0" applyBorder="1" applyAlignment="1" applyProtection="1">
      <alignment horizontal="center" vertical="center"/>
      <protection locked="0"/>
    </xf>
    <xf numFmtId="0" fontId="0" fillId="20" borderId="7" xfId="0" applyFill="1" applyBorder="1" applyAlignment="1">
      <alignment horizontal="center"/>
    </xf>
    <xf numFmtId="0" fontId="0" fillId="20" borderId="65" xfId="0" applyFill="1" applyBorder="1" applyAlignment="1">
      <alignment horizontal="center"/>
    </xf>
    <xf numFmtId="0" fontId="0" fillId="20" borderId="65" xfId="0" applyFill="1" applyBorder="1" applyAlignment="1">
      <alignment horizontal="center" wrapText="1"/>
    </xf>
    <xf numFmtId="0" fontId="0" fillId="20" borderId="89" xfId="0" applyFill="1" applyBorder="1"/>
    <xf numFmtId="0" fontId="0" fillId="20" borderId="90" xfId="0" applyFill="1" applyBorder="1" applyAlignment="1">
      <alignment horizontal="center" vertical="center"/>
    </xf>
    <xf numFmtId="0" fontId="0" fillId="20" borderId="86" xfId="0" applyFill="1" applyBorder="1" applyAlignment="1">
      <alignment horizontal="center" vertical="center"/>
    </xf>
    <xf numFmtId="0" fontId="0" fillId="20" borderId="86" xfId="0" applyFill="1" applyBorder="1" applyAlignment="1">
      <alignment horizontal="center" vertical="center" wrapText="1"/>
    </xf>
    <xf numFmtId="0" fontId="0" fillId="20" borderId="87" xfId="0" applyFill="1" applyBorder="1" applyAlignment="1">
      <alignment vertical="center"/>
    </xf>
    <xf numFmtId="0" fontId="0" fillId="20" borderId="4" xfId="0" applyFill="1" applyBorder="1" applyAlignment="1">
      <alignment horizontal="center"/>
    </xf>
    <xf numFmtId="0" fontId="0" fillId="20" borderId="85" xfId="0" applyFill="1" applyBorder="1" applyAlignment="1">
      <alignment horizontal="center" vertical="center"/>
    </xf>
    <xf numFmtId="0" fontId="1" fillId="14" borderId="0" xfId="0" applyFont="1" applyFill="1" applyBorder="1" applyAlignment="1">
      <alignment vertical="center"/>
    </xf>
    <xf numFmtId="0" fontId="1" fillId="14" borderId="38" xfId="0" applyFont="1" applyFill="1" applyBorder="1" applyAlignment="1">
      <alignment vertical="center"/>
    </xf>
    <xf numFmtId="0" fontId="1" fillId="15" borderId="0" xfId="0" applyFont="1" applyFill="1" applyBorder="1" applyAlignment="1">
      <alignment vertical="center"/>
    </xf>
    <xf numFmtId="0" fontId="25" fillId="16" borderId="0" xfId="0" applyFont="1" applyFill="1" applyBorder="1" applyAlignment="1">
      <alignment horizontal="center"/>
    </xf>
    <xf numFmtId="0" fontId="13" fillId="16" borderId="0" xfId="0" applyFont="1" applyFill="1" applyBorder="1" applyAlignment="1">
      <alignment vertical="center"/>
    </xf>
    <xf numFmtId="0" fontId="25" fillId="16" borderId="95" xfId="0" applyFont="1" applyFill="1" applyBorder="1" applyAlignment="1">
      <alignment horizontal="center"/>
    </xf>
    <xf numFmtId="0" fontId="13" fillId="16" borderId="95" xfId="0" applyFont="1" applyFill="1" applyBorder="1" applyAlignment="1">
      <alignment vertical="center"/>
    </xf>
    <xf numFmtId="0" fontId="0" fillId="0" borderId="94" xfId="0" applyBorder="1"/>
    <xf numFmtId="0" fontId="1" fillId="16" borderId="0" xfId="0" applyFont="1" applyFill="1" applyBorder="1" applyAlignment="1">
      <alignment vertical="center"/>
    </xf>
    <xf numFmtId="0" fontId="1" fillId="16" borderId="95" xfId="0" applyFont="1" applyFill="1" applyBorder="1" applyAlignment="1">
      <alignment vertical="center"/>
    </xf>
    <xf numFmtId="0" fontId="25" fillId="21" borderId="99" xfId="0" applyFont="1" applyFill="1" applyBorder="1" applyAlignment="1">
      <alignment horizontal="center"/>
    </xf>
    <xf numFmtId="0" fontId="25" fillId="21" borderId="100" xfId="0" applyFont="1" applyFill="1" applyBorder="1" applyAlignment="1">
      <alignment horizontal="center"/>
    </xf>
    <xf numFmtId="0" fontId="1" fillId="21" borderId="100" xfId="0" applyFont="1" applyFill="1" applyBorder="1" applyAlignment="1">
      <alignment vertical="center"/>
    </xf>
    <xf numFmtId="0" fontId="0" fillId="21" borderId="100" xfId="0" applyFill="1" applyBorder="1" applyAlignment="1">
      <alignment vertical="center"/>
    </xf>
    <xf numFmtId="0" fontId="7" fillId="0" borderId="7" xfId="0" applyFont="1" applyFill="1" applyBorder="1" applyAlignment="1">
      <alignment horizontal="center"/>
    </xf>
    <xf numFmtId="0" fontId="7" fillId="0" borderId="68" xfId="0" applyFont="1" applyFill="1" applyBorder="1" applyAlignment="1">
      <alignment horizontal="center"/>
    </xf>
    <xf numFmtId="0" fontId="0" fillId="0" borderId="5" xfId="0" applyBorder="1" applyAlignment="1">
      <alignment horizontal="center" vertical="center" wrapText="1"/>
    </xf>
    <xf numFmtId="0" fontId="0" fillId="9" borderId="7" xfId="0" applyFill="1" applyBorder="1" applyAlignment="1">
      <alignment horizontal="center" vertical="center" wrapText="1"/>
    </xf>
    <xf numFmtId="0" fontId="0" fillId="9" borderId="5" xfId="0" applyFill="1" applyBorder="1" applyAlignment="1">
      <alignment horizontal="center" vertical="center" wrapText="1"/>
    </xf>
    <xf numFmtId="0" fontId="4" fillId="0" borderId="0" xfId="0" applyFont="1" applyBorder="1" applyAlignment="1">
      <alignment horizontal="right" vertical="center" textRotation="90"/>
    </xf>
    <xf numFmtId="0" fontId="25" fillId="11" borderId="26" xfId="0" applyFont="1" applyFill="1" applyBorder="1" applyAlignment="1">
      <alignment horizontal="center" vertical="center"/>
    </xf>
    <xf numFmtId="0" fontId="0" fillId="0" borderId="19" xfId="0" applyBorder="1" applyAlignment="1">
      <alignment horizontal="center" vertical="center"/>
    </xf>
    <xf numFmtId="0" fontId="0" fillId="0" borderId="64" xfId="0" applyBorder="1" applyAlignment="1">
      <alignment horizontal="left" vertical="center" wrapText="1"/>
    </xf>
    <xf numFmtId="0" fontId="0" fillId="0" borderId="103" xfId="0" applyBorder="1" applyAlignment="1">
      <alignment horizontal="left" vertical="center" wrapText="1"/>
    </xf>
    <xf numFmtId="0" fontId="25" fillId="0" borderId="104" xfId="0" applyFont="1" applyBorder="1"/>
    <xf numFmtId="9" fontId="25" fillId="11" borderId="28" xfId="0" applyNumberFormat="1" applyFont="1" applyFill="1" applyBorder="1" applyAlignment="1">
      <alignment horizontal="center"/>
    </xf>
    <xf numFmtId="0" fontId="0" fillId="0" borderId="71" xfId="0" applyBorder="1" applyAlignment="1" applyProtection="1">
      <alignment horizontal="center" vertical="center"/>
      <protection locked="0"/>
    </xf>
    <xf numFmtId="9" fontId="0" fillId="0" borderId="74" xfId="1" applyFont="1" applyBorder="1" applyProtection="1">
      <protection locked="0"/>
    </xf>
    <xf numFmtId="9" fontId="0" fillId="0" borderId="75" xfId="1" applyFont="1" applyBorder="1" applyProtection="1">
      <protection locked="0"/>
    </xf>
    <xf numFmtId="0" fontId="0" fillId="0" borderId="106" xfId="0" applyBorder="1" applyAlignment="1" applyProtection="1">
      <alignment horizontal="center" vertical="center"/>
      <protection locked="0"/>
    </xf>
    <xf numFmtId="9" fontId="0" fillId="0" borderId="108" xfId="1" applyFont="1" applyBorder="1" applyAlignment="1" applyProtection="1">
      <alignment horizontal="center" vertical="center" wrapText="1"/>
      <protection locked="0"/>
    </xf>
    <xf numFmtId="0" fontId="0" fillId="0" borderId="103" xfId="0" applyBorder="1" applyAlignment="1">
      <alignment vertical="center" wrapText="1"/>
    </xf>
    <xf numFmtId="0" fontId="0" fillId="9" borderId="17" xfId="0" applyFill="1" applyBorder="1" applyAlignment="1">
      <alignment horizontal="center" vertical="center" wrapText="1"/>
    </xf>
    <xf numFmtId="0" fontId="0" fillId="0" borderId="110" xfId="0" applyBorder="1" applyAlignment="1" applyProtection="1">
      <alignment horizontal="center" vertical="center"/>
      <protection locked="0"/>
    </xf>
    <xf numFmtId="0" fontId="0" fillId="0" borderId="111" xfId="0" applyBorder="1"/>
    <xf numFmtId="9" fontId="0" fillId="0" borderId="112" xfId="1" applyFont="1" applyBorder="1" applyProtection="1">
      <protection locked="0"/>
    </xf>
    <xf numFmtId="9" fontId="0" fillId="0" borderId="113" xfId="1" applyFont="1" applyBorder="1" applyProtection="1">
      <protection locked="0"/>
    </xf>
    <xf numFmtId="9" fontId="0" fillId="0" borderId="114" xfId="1" applyFont="1" applyBorder="1" applyProtection="1">
      <protection locked="0"/>
    </xf>
    <xf numFmtId="0" fontId="0" fillId="0" borderId="105" xfId="0" applyBorder="1" applyAlignment="1" applyProtection="1">
      <protection locked="0"/>
    </xf>
    <xf numFmtId="0" fontId="0" fillId="0" borderId="115" xfId="0" applyBorder="1" applyAlignment="1" applyProtection="1">
      <protection locked="0"/>
    </xf>
    <xf numFmtId="0" fontId="0" fillId="9" borderId="0" xfId="0" applyFill="1" applyBorder="1" applyAlignment="1"/>
    <xf numFmtId="0" fontId="0" fillId="9" borderId="17" xfId="0" applyFill="1" applyBorder="1" applyAlignment="1"/>
    <xf numFmtId="9" fontId="0" fillId="0" borderId="119" xfId="1" applyFont="1" applyBorder="1" applyProtection="1">
      <protection locked="0"/>
    </xf>
    <xf numFmtId="9" fontId="0" fillId="0" borderId="121" xfId="1" applyFont="1" applyBorder="1" applyProtection="1">
      <protection locked="0"/>
    </xf>
    <xf numFmtId="9" fontId="0" fillId="0" borderId="122" xfId="1" applyFont="1" applyBorder="1" applyProtection="1">
      <protection locked="0"/>
    </xf>
    <xf numFmtId="9" fontId="0" fillId="0" borderId="124" xfId="1" applyFont="1" applyBorder="1" applyProtection="1">
      <protection locked="0"/>
    </xf>
    <xf numFmtId="9" fontId="0" fillId="0" borderId="126" xfId="1" applyFont="1" applyBorder="1" applyProtection="1">
      <protection locked="0"/>
    </xf>
    <xf numFmtId="9" fontId="0" fillId="0" borderId="127" xfId="1" applyFont="1" applyBorder="1" applyProtection="1">
      <protection locked="0"/>
    </xf>
    <xf numFmtId="0" fontId="2" fillId="11" borderId="17" xfId="0" applyFont="1" applyFill="1" applyBorder="1" applyAlignment="1">
      <alignment horizontal="center" vertical="center"/>
    </xf>
    <xf numFmtId="9" fontId="0" fillId="0" borderId="128" xfId="1" applyFont="1" applyBorder="1" applyAlignment="1" applyProtection="1">
      <alignment horizontal="center" vertical="center" wrapText="1"/>
      <protection locked="0"/>
    </xf>
    <xf numFmtId="0" fontId="2" fillId="12" borderId="7" xfId="0" applyFont="1" applyFill="1" applyBorder="1" applyAlignment="1">
      <alignment horizontal="center" vertical="center"/>
    </xf>
    <xf numFmtId="0" fontId="0" fillId="0" borderId="129" xfId="0" applyBorder="1" applyAlignment="1" applyProtection="1">
      <alignment horizontal="center" vertical="center"/>
      <protection locked="0"/>
    </xf>
    <xf numFmtId="9" fontId="0" fillId="0" borderId="131" xfId="1" applyFont="1" applyBorder="1" applyAlignment="1" applyProtection="1">
      <alignment horizontal="center" vertical="center" wrapText="1"/>
      <protection locked="0"/>
    </xf>
    <xf numFmtId="0" fontId="2" fillId="12" borderId="92" xfId="0" applyFont="1" applyFill="1" applyBorder="1" applyAlignment="1">
      <alignment horizontal="center" vertical="center"/>
    </xf>
    <xf numFmtId="0" fontId="0" fillId="9" borderId="5" xfId="0" applyFill="1" applyBorder="1" applyAlignment="1">
      <alignment horizontal="center" vertical="center"/>
    </xf>
    <xf numFmtId="0" fontId="0" fillId="0" borderId="84" xfId="0" applyBorder="1" applyAlignment="1">
      <alignment vertical="center" wrapText="1"/>
    </xf>
    <xf numFmtId="0" fontId="0" fillId="9" borderId="17" xfId="0" applyFill="1" applyBorder="1" applyAlignment="1">
      <alignment horizontal="center" vertical="center"/>
    </xf>
    <xf numFmtId="0" fontId="2" fillId="12" borderId="17" xfId="0" applyFont="1" applyFill="1" applyBorder="1" applyAlignment="1">
      <alignment horizontal="center" vertical="center"/>
    </xf>
    <xf numFmtId="0" fontId="8" fillId="0" borderId="5" xfId="0" applyFont="1" applyFill="1" applyBorder="1" applyAlignment="1">
      <alignment horizontal="center" vertical="center" wrapText="1"/>
    </xf>
    <xf numFmtId="0" fontId="6" fillId="7" borderId="17" xfId="0" applyFont="1" applyFill="1" applyBorder="1" applyAlignment="1">
      <alignment horizontal="center" vertical="center"/>
    </xf>
    <xf numFmtId="0" fontId="6" fillId="7" borderId="68" xfId="0" applyFont="1" applyFill="1" applyBorder="1" applyAlignment="1">
      <alignment horizontal="center" vertical="center"/>
    </xf>
    <xf numFmtId="0" fontId="2" fillId="0" borderId="7"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2" fillId="0" borderId="92" xfId="0" applyFont="1" applyBorder="1" applyAlignment="1">
      <alignment horizontal="center" vertical="center" wrapText="1"/>
    </xf>
    <xf numFmtId="0" fontId="0" fillId="9" borderId="0" xfId="0" applyFill="1" applyBorder="1" applyAlignment="1">
      <alignment horizontal="center" vertical="center" wrapText="1"/>
    </xf>
    <xf numFmtId="0" fontId="2" fillId="6" borderId="7" xfId="0" applyFont="1" applyFill="1" applyBorder="1" applyAlignment="1">
      <alignment horizontal="center"/>
    </xf>
    <xf numFmtId="0" fontId="0" fillId="0" borderId="133" xfId="0" applyBorder="1" applyAlignment="1" applyProtection="1">
      <alignment horizontal="left" vertical="center"/>
      <protection locked="0"/>
    </xf>
    <xf numFmtId="0" fontId="0" fillId="0" borderId="134" xfId="0" applyBorder="1" applyAlignment="1" applyProtection="1">
      <alignment horizontal="left" vertical="center"/>
      <protection locked="0"/>
    </xf>
    <xf numFmtId="0" fontId="0" fillId="0" borderId="135" xfId="0" applyBorder="1" applyAlignment="1" applyProtection="1">
      <alignment horizontal="left" vertical="center"/>
      <protection locked="0"/>
    </xf>
    <xf numFmtId="0" fontId="0" fillId="0" borderId="136" xfId="0" applyBorder="1" applyAlignment="1" applyProtection="1">
      <alignment horizontal="left" vertical="center"/>
      <protection locked="0"/>
    </xf>
    <xf numFmtId="0" fontId="4" fillId="0" borderId="0" xfId="0" applyFont="1" applyBorder="1" applyAlignment="1">
      <alignment horizontal="right" vertical="center" wrapText="1"/>
    </xf>
    <xf numFmtId="0" fontId="1" fillId="16" borderId="59" xfId="0" applyFont="1" applyFill="1" applyBorder="1" applyAlignment="1">
      <alignment vertical="center"/>
    </xf>
    <xf numFmtId="9" fontId="0" fillId="20" borderId="12" xfId="1" applyFont="1" applyFill="1" applyBorder="1" applyAlignment="1" applyProtection="1">
      <alignment horizontal="right"/>
      <protection locked="0"/>
    </xf>
    <xf numFmtId="9" fontId="0" fillId="20" borderId="2" xfId="1" applyFont="1" applyFill="1" applyBorder="1" applyAlignment="1" applyProtection="1">
      <alignment horizontal="right"/>
      <protection locked="0"/>
    </xf>
    <xf numFmtId="9" fontId="0" fillId="20" borderId="3" xfId="1" applyFont="1" applyFill="1" applyBorder="1" applyAlignment="1" applyProtection="1">
      <alignment horizontal="right"/>
      <protection locked="0"/>
    </xf>
    <xf numFmtId="0" fontId="0" fillId="20" borderId="7" xfId="0" applyFill="1" applyBorder="1" applyAlignment="1">
      <alignment horizontal="right"/>
    </xf>
    <xf numFmtId="0" fontId="0" fillId="20" borderId="65" xfId="0" applyFill="1" applyBorder="1" applyAlignment="1">
      <alignment horizontal="right"/>
    </xf>
    <xf numFmtId="0" fontId="0" fillId="20" borderId="65" xfId="0" applyFill="1" applyBorder="1" applyAlignment="1">
      <alignment horizontal="right" wrapText="1"/>
    </xf>
    <xf numFmtId="0" fontId="0" fillId="20" borderId="89" xfId="0" applyFill="1" applyBorder="1" applyAlignment="1">
      <alignment horizontal="right"/>
    </xf>
    <xf numFmtId="9" fontId="0" fillId="20" borderId="21" xfId="1" applyFont="1" applyFill="1" applyBorder="1" applyAlignment="1" applyProtection="1">
      <alignment horizontal="right"/>
      <protection locked="0"/>
    </xf>
    <xf numFmtId="9" fontId="0" fillId="20" borderId="91" xfId="1" applyFont="1" applyFill="1" applyBorder="1" applyAlignment="1" applyProtection="1">
      <alignment horizontal="right"/>
      <protection locked="0"/>
    </xf>
    <xf numFmtId="9" fontId="0" fillId="20" borderId="88" xfId="1" applyFont="1" applyFill="1" applyBorder="1" applyAlignment="1" applyProtection="1">
      <alignment horizontal="right"/>
      <protection locked="0"/>
    </xf>
    <xf numFmtId="9" fontId="0" fillId="20" borderId="20" xfId="1" applyFont="1" applyFill="1" applyBorder="1" applyAlignment="1" applyProtection="1">
      <alignment horizontal="right"/>
      <protection locked="0"/>
    </xf>
    <xf numFmtId="0" fontId="0" fillId="20" borderId="72" xfId="0" applyFill="1" applyBorder="1" applyAlignment="1">
      <alignment horizontal="right" vertical="center"/>
    </xf>
    <xf numFmtId="0" fontId="0" fillId="20" borderId="65" xfId="0" applyFill="1" applyBorder="1" applyAlignment="1">
      <alignment horizontal="right" vertical="center"/>
    </xf>
    <xf numFmtId="0" fontId="0" fillId="20" borderId="65" xfId="0" applyFill="1" applyBorder="1" applyAlignment="1">
      <alignment horizontal="right" vertical="center" wrapText="1"/>
    </xf>
    <xf numFmtId="0" fontId="0" fillId="20" borderId="89" xfId="0" applyFill="1" applyBorder="1" applyAlignment="1">
      <alignment horizontal="right" vertical="center"/>
    </xf>
    <xf numFmtId="9" fontId="0" fillId="20" borderId="16" xfId="1" applyFont="1" applyFill="1" applyBorder="1" applyAlignment="1" applyProtection="1">
      <alignment horizontal="right"/>
      <protection locked="0"/>
    </xf>
    <xf numFmtId="0" fontId="0" fillId="20" borderId="4" xfId="0" applyFill="1" applyBorder="1" applyAlignment="1">
      <alignment horizontal="right"/>
    </xf>
    <xf numFmtId="0" fontId="2" fillId="11" borderId="6" xfId="0" applyFont="1" applyFill="1" applyBorder="1" applyAlignment="1">
      <alignment vertical="center"/>
    </xf>
    <xf numFmtId="0" fontId="2" fillId="11" borderId="68" xfId="0" applyFont="1" applyFill="1" applyBorder="1" applyAlignment="1">
      <alignment vertical="center"/>
    </xf>
    <xf numFmtId="0" fontId="0" fillId="0" borderId="155" xfId="0" applyBorder="1" applyAlignment="1">
      <alignment horizontal="center" vertical="center"/>
    </xf>
    <xf numFmtId="0" fontId="0" fillId="0" borderId="156" xfId="0" applyBorder="1" applyAlignment="1">
      <alignment horizontal="left" vertical="center" wrapText="1"/>
    </xf>
    <xf numFmtId="9" fontId="0" fillId="0" borderId="157" xfId="1" applyFont="1" applyBorder="1" applyProtection="1">
      <protection locked="0"/>
    </xf>
    <xf numFmtId="9" fontId="0" fillId="0" borderId="83" xfId="1" applyFont="1" applyBorder="1" applyProtection="1">
      <protection locked="0"/>
    </xf>
    <xf numFmtId="0" fontId="2" fillId="0" borderId="123" xfId="0" applyFont="1" applyBorder="1" applyAlignment="1">
      <alignment horizontal="right"/>
    </xf>
    <xf numFmtId="0" fontId="2" fillId="0" borderId="79" xfId="0" applyFont="1" applyFill="1" applyBorder="1" applyAlignment="1">
      <alignment horizontal="center" vertical="center"/>
    </xf>
    <xf numFmtId="0" fontId="4" fillId="0" borderId="0" xfId="0" applyFont="1" applyBorder="1"/>
    <xf numFmtId="0" fontId="25" fillId="0" borderId="158" xfId="0" applyFont="1" applyBorder="1"/>
    <xf numFmtId="0" fontId="0" fillId="0" borderId="0" xfId="0" applyFont="1" applyFill="1" applyAlignment="1">
      <alignment horizontal="left" vertical="center" wrapText="1"/>
    </xf>
    <xf numFmtId="0" fontId="0" fillId="0" borderId="0" xfId="0" applyAlignment="1">
      <alignment horizontal="left" wrapText="1"/>
    </xf>
    <xf numFmtId="0" fontId="0" fillId="0" borderId="120" xfId="0" applyBorder="1" applyAlignment="1" applyProtection="1">
      <alignment horizontal="center" vertical="center" textRotation="90"/>
      <protection locked="0"/>
    </xf>
    <xf numFmtId="0" fontId="0" fillId="0" borderId="83" xfId="0" applyBorder="1" applyAlignment="1" applyProtection="1">
      <alignment horizontal="center" vertical="center" textRotation="90"/>
      <protection locked="0"/>
    </xf>
    <xf numFmtId="0" fontId="0" fillId="0" borderId="125" xfId="0" applyBorder="1" applyAlignment="1" applyProtection="1">
      <alignment horizontal="center" vertical="center" textRotation="90"/>
      <protection locked="0"/>
    </xf>
    <xf numFmtId="9" fontId="0" fillId="0" borderId="144" xfId="1" applyFont="1" applyBorder="1" applyAlignment="1" applyProtection="1">
      <alignment horizontal="left"/>
      <protection locked="0"/>
    </xf>
    <xf numFmtId="9" fontId="0" fillId="0" borderId="62" xfId="1" applyFont="1" applyBorder="1" applyAlignment="1" applyProtection="1">
      <alignment horizontal="left"/>
      <protection locked="0"/>
    </xf>
    <xf numFmtId="9" fontId="0" fillId="0" borderId="145" xfId="1" applyFont="1" applyBorder="1" applyAlignment="1" applyProtection="1">
      <alignment horizontal="left"/>
      <protection locked="0"/>
    </xf>
    <xf numFmtId="0" fontId="2" fillId="11" borderId="10" xfId="0" applyFont="1" applyFill="1" applyBorder="1" applyAlignment="1">
      <alignment horizontal="left" vertical="center"/>
    </xf>
    <xf numFmtId="0" fontId="2" fillId="11" borderId="68" xfId="0" applyFont="1" applyFill="1" applyBorder="1" applyAlignment="1">
      <alignment horizontal="left" vertical="center"/>
    </xf>
    <xf numFmtId="0" fontId="0" fillId="0" borderId="138" xfId="0" applyBorder="1" applyAlignment="1">
      <alignment horizontal="center" vertical="center" wrapText="1"/>
    </xf>
    <xf numFmtId="0" fontId="0" fillId="0" borderId="139" xfId="0" applyBorder="1" applyAlignment="1">
      <alignment horizontal="center" vertical="center" wrapText="1"/>
    </xf>
    <xf numFmtId="0" fontId="0" fillId="0" borderId="140" xfId="0" applyBorder="1" applyAlignment="1">
      <alignment horizontal="center" vertical="center" wrapText="1"/>
    </xf>
    <xf numFmtId="9" fontId="0" fillId="0" borderId="141" xfId="1" applyFont="1" applyBorder="1" applyAlignment="1" applyProtection="1">
      <alignment horizontal="left"/>
      <protection locked="0"/>
    </xf>
    <xf numFmtId="9" fontId="0" fillId="0" borderId="142" xfId="1" applyFont="1" applyBorder="1" applyAlignment="1" applyProtection="1">
      <alignment horizontal="left"/>
      <protection locked="0"/>
    </xf>
    <xf numFmtId="9" fontId="0" fillId="0" borderId="143" xfId="1" applyFont="1" applyBorder="1" applyAlignment="1" applyProtection="1">
      <alignment horizontal="left"/>
      <protection locked="0"/>
    </xf>
    <xf numFmtId="0" fontId="7" fillId="3" borderId="4" xfId="0" applyFont="1" applyFill="1" applyBorder="1" applyAlignment="1">
      <alignment horizontal="center"/>
    </xf>
    <xf numFmtId="0" fontId="7" fillId="3" borderId="7" xfId="0" applyFont="1" applyFill="1" applyBorder="1" applyAlignment="1">
      <alignment horizontal="center"/>
    </xf>
    <xf numFmtId="0" fontId="0" fillId="0" borderId="76" xfId="0" applyBorder="1" applyAlignment="1">
      <alignment horizontal="left" vertical="center"/>
    </xf>
    <xf numFmtId="0" fontId="0" fillId="0" borderId="77" xfId="0" applyBorder="1" applyAlignment="1">
      <alignment horizontal="left" vertical="center"/>
    </xf>
    <xf numFmtId="0" fontId="0" fillId="0" borderId="62" xfId="0" applyBorder="1" applyAlignment="1">
      <alignment horizontal="left" vertical="center"/>
    </xf>
    <xf numFmtId="0" fontId="2" fillId="9" borderId="9" xfId="0" applyFont="1" applyFill="1" applyBorder="1" applyAlignment="1">
      <alignment horizontal="left" vertical="center"/>
    </xf>
    <xf numFmtId="0" fontId="2" fillId="9" borderId="11" xfId="0" applyFont="1" applyFill="1" applyBorder="1" applyAlignment="1">
      <alignment horizontal="left" vertical="center"/>
    </xf>
    <xf numFmtId="0" fontId="2" fillId="6" borderId="9" xfId="0" applyFont="1" applyFill="1" applyBorder="1" applyAlignment="1">
      <alignment horizontal="left"/>
    </xf>
    <xf numFmtId="0" fontId="2" fillId="6" borderId="10" xfId="0" applyFont="1" applyFill="1" applyBorder="1" applyAlignment="1">
      <alignment horizontal="left"/>
    </xf>
    <xf numFmtId="0" fontId="2" fillId="6" borderId="11" xfId="0" applyFont="1" applyFill="1" applyBorder="1" applyAlignment="1">
      <alignment horizontal="left"/>
    </xf>
    <xf numFmtId="0" fontId="2" fillId="9" borderId="9" xfId="0" applyFont="1" applyFill="1" applyBorder="1" applyAlignment="1">
      <alignment horizontal="left"/>
    </xf>
    <xf numFmtId="0" fontId="2" fillId="9" borderId="10" xfId="0" applyFont="1" applyFill="1" applyBorder="1" applyAlignment="1">
      <alignment horizontal="left"/>
    </xf>
    <xf numFmtId="0" fontId="2" fillId="9" borderId="11" xfId="0" applyFont="1" applyFill="1" applyBorder="1" applyAlignment="1">
      <alignment horizontal="left"/>
    </xf>
    <xf numFmtId="0" fontId="0" fillId="0" borderId="116" xfId="0" applyBorder="1" applyAlignment="1" applyProtection="1">
      <alignment horizontal="left" vertical="center"/>
      <protection locked="0"/>
    </xf>
    <xf numFmtId="0" fontId="0" fillId="0" borderId="117" xfId="0" applyBorder="1" applyAlignment="1" applyProtection="1">
      <alignment horizontal="left" vertical="center"/>
      <protection locked="0"/>
    </xf>
    <xf numFmtId="0" fontId="0" fillId="0" borderId="118" xfId="0" applyBorder="1" applyAlignment="1" applyProtection="1">
      <alignment horizontal="left" vertical="center"/>
      <protection locked="0"/>
    </xf>
    <xf numFmtId="0" fontId="0" fillId="9" borderId="9" xfId="0" applyFill="1" applyBorder="1" applyAlignment="1">
      <alignment horizontal="center" vertical="center"/>
    </xf>
    <xf numFmtId="0" fontId="0" fillId="9" borderId="11" xfId="0" applyFill="1" applyBorder="1" applyAlignment="1">
      <alignment horizontal="center" vertical="center"/>
    </xf>
    <xf numFmtId="0" fontId="2" fillId="11" borderId="9" xfId="0" applyFont="1" applyFill="1" applyBorder="1" applyAlignment="1">
      <alignment horizontal="left" vertical="center"/>
    </xf>
    <xf numFmtId="0" fontId="6" fillId="10" borderId="9" xfId="0" applyFont="1" applyFill="1" applyBorder="1" applyAlignment="1">
      <alignment horizontal="left" vertical="center"/>
    </xf>
    <xf numFmtId="0" fontId="6" fillId="10" borderId="10" xfId="0" applyFont="1" applyFill="1" applyBorder="1" applyAlignment="1">
      <alignment horizontal="left" vertical="center"/>
    </xf>
    <xf numFmtId="9" fontId="0" fillId="0" borderId="146" xfId="1" applyFont="1" applyBorder="1" applyAlignment="1" applyProtection="1">
      <alignment horizontal="left"/>
      <protection locked="0"/>
    </xf>
    <xf numFmtId="9" fontId="0" fillId="0" borderId="147" xfId="1" applyFont="1" applyBorder="1" applyAlignment="1" applyProtection="1">
      <alignment horizontal="left"/>
      <protection locked="0"/>
    </xf>
    <xf numFmtId="9" fontId="0" fillId="0" borderId="148" xfId="1" applyFont="1" applyBorder="1" applyAlignment="1" applyProtection="1">
      <alignment horizontal="left"/>
      <protection locked="0"/>
    </xf>
    <xf numFmtId="0" fontId="2" fillId="11" borderId="11" xfId="0" applyFont="1" applyFill="1" applyBorder="1" applyAlignment="1">
      <alignment horizontal="left" vertical="center"/>
    </xf>
    <xf numFmtId="9" fontId="0" fillId="0" borderId="152" xfId="1" applyFont="1" applyBorder="1" applyAlignment="1" applyProtection="1">
      <alignment horizontal="left"/>
      <protection locked="0"/>
    </xf>
    <xf numFmtId="9" fontId="0" fillId="0" borderId="153" xfId="1" applyFont="1" applyBorder="1" applyAlignment="1" applyProtection="1">
      <alignment horizontal="left"/>
      <protection locked="0"/>
    </xf>
    <xf numFmtId="9" fontId="0" fillId="0" borderId="154" xfId="1" applyFont="1" applyBorder="1" applyAlignment="1" applyProtection="1">
      <alignment horizontal="left"/>
      <protection locked="0"/>
    </xf>
    <xf numFmtId="0" fontId="2" fillId="11" borderId="149" xfId="0" applyFont="1" applyFill="1" applyBorder="1" applyAlignment="1">
      <alignment horizontal="left" vertical="center"/>
    </xf>
    <xf numFmtId="0" fontId="2" fillId="11" borderId="151" xfId="0" applyFont="1" applyFill="1" applyBorder="1" applyAlignment="1">
      <alignment horizontal="left" vertical="center"/>
    </xf>
    <xf numFmtId="0" fontId="9" fillId="20" borderId="4" xfId="0" applyFont="1" applyFill="1" applyBorder="1" applyAlignment="1">
      <alignment horizontal="center" wrapText="1"/>
    </xf>
    <xf numFmtId="0" fontId="9" fillId="20" borderId="7" xfId="0" applyFont="1" applyFill="1" applyBorder="1" applyAlignment="1">
      <alignment horizontal="center" wrapText="1"/>
    </xf>
    <xf numFmtId="0" fontId="9" fillId="20" borderId="5" xfId="0" applyFont="1" applyFill="1" applyBorder="1" applyAlignment="1">
      <alignment horizontal="center" wrapText="1"/>
    </xf>
    <xf numFmtId="0" fontId="9" fillId="20" borderId="13" xfId="0" applyFont="1" applyFill="1" applyBorder="1" applyAlignment="1">
      <alignment horizontal="center" wrapText="1"/>
    </xf>
    <xf numFmtId="0" fontId="9" fillId="20" borderId="0" xfId="0" applyFont="1" applyFill="1" applyBorder="1" applyAlignment="1">
      <alignment horizontal="center" wrapText="1"/>
    </xf>
    <xf numFmtId="0" fontId="9" fillId="20" borderId="17" xfId="0" applyFont="1" applyFill="1" applyBorder="1" applyAlignment="1">
      <alignment horizontal="center" wrapText="1"/>
    </xf>
    <xf numFmtId="0" fontId="9" fillId="20" borderId="6" xfId="0" applyFont="1" applyFill="1" applyBorder="1" applyAlignment="1">
      <alignment horizontal="center" wrapText="1"/>
    </xf>
    <xf numFmtId="0" fontId="9" fillId="20" borderId="68" xfId="0" applyFont="1" applyFill="1" applyBorder="1" applyAlignment="1">
      <alignment horizontal="center" wrapText="1"/>
    </xf>
    <xf numFmtId="0" fontId="9" fillId="20" borderId="92" xfId="0" applyFont="1" applyFill="1" applyBorder="1" applyAlignment="1">
      <alignment horizontal="center" wrapText="1"/>
    </xf>
    <xf numFmtId="0" fontId="2" fillId="6" borderId="9" xfId="0" applyFont="1" applyFill="1" applyBorder="1" applyAlignment="1">
      <alignment horizontal="center"/>
    </xf>
    <xf numFmtId="0" fontId="2" fillId="6" borderId="10" xfId="0" applyFont="1" applyFill="1" applyBorder="1" applyAlignment="1">
      <alignment horizontal="center"/>
    </xf>
    <xf numFmtId="0" fontId="2" fillId="6" borderId="7" xfId="0" applyFont="1" applyFill="1" applyBorder="1" applyAlignment="1">
      <alignment horizontal="center"/>
    </xf>
    <xf numFmtId="0" fontId="0" fillId="9" borderId="10" xfId="0" applyFill="1" applyBorder="1" applyAlignment="1">
      <alignment horizontal="right" vertical="center" wrapText="1"/>
    </xf>
    <xf numFmtId="0" fontId="0" fillId="9" borderId="11" xfId="0" applyFill="1" applyBorder="1" applyAlignment="1">
      <alignment horizontal="right" vertical="center" wrapText="1"/>
    </xf>
    <xf numFmtId="0" fontId="0" fillId="9" borderId="7" xfId="0" applyFill="1" applyBorder="1" applyAlignment="1">
      <alignment horizontal="right" vertical="center" wrapText="1"/>
    </xf>
    <xf numFmtId="0" fontId="2" fillId="6" borderId="11" xfId="0" applyFont="1" applyFill="1" applyBorder="1" applyAlignment="1">
      <alignment horizont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2" fillId="12" borderId="10" xfId="0" applyFont="1" applyFill="1" applyBorder="1" applyAlignment="1">
      <alignment horizontal="center" vertical="center"/>
    </xf>
    <xf numFmtId="0" fontId="2" fillId="12" borderId="11" xfId="0" applyFont="1" applyFill="1" applyBorder="1" applyAlignment="1">
      <alignment horizontal="center" vertical="center"/>
    </xf>
    <xf numFmtId="0" fontId="2" fillId="12" borderId="9" xfId="0" applyFont="1" applyFill="1" applyBorder="1" applyAlignment="1">
      <alignment horizontal="center" vertical="center"/>
    </xf>
    <xf numFmtId="0" fontId="2" fillId="12" borderId="7" xfId="0" applyFont="1" applyFill="1" applyBorder="1" applyAlignment="1">
      <alignment horizontal="center" vertical="center"/>
    </xf>
    <xf numFmtId="0" fontId="2" fillId="11" borderId="10" xfId="0" applyFont="1" applyFill="1" applyBorder="1" applyAlignment="1">
      <alignment horizontal="right" vertical="center"/>
    </xf>
    <xf numFmtId="0" fontId="2" fillId="11" borderId="11" xfId="0" applyFont="1" applyFill="1" applyBorder="1" applyAlignment="1">
      <alignment horizontal="right" vertical="center"/>
    </xf>
    <xf numFmtId="0" fontId="6" fillId="7" borderId="9" xfId="0" applyFont="1" applyFill="1" applyBorder="1" applyAlignment="1">
      <alignment horizontal="center" vertical="center"/>
    </xf>
    <xf numFmtId="0" fontId="6" fillId="7" borderId="10" xfId="0" applyFont="1" applyFill="1" applyBorder="1" applyAlignment="1">
      <alignment horizontal="center" vertical="center"/>
    </xf>
    <xf numFmtId="0" fontId="2" fillId="20" borderId="10" xfId="0" applyFont="1" applyFill="1" applyBorder="1" applyAlignment="1">
      <alignment horizontal="center"/>
    </xf>
    <xf numFmtId="0" fontId="2" fillId="20" borderId="11" xfId="0" applyFont="1" applyFill="1" applyBorder="1" applyAlignment="1">
      <alignment horizontal="center"/>
    </xf>
    <xf numFmtId="0" fontId="0" fillId="9" borderId="9" xfId="0" applyFill="1" applyBorder="1" applyAlignment="1">
      <alignment horizontal="center" vertical="center" wrapText="1"/>
    </xf>
    <xf numFmtId="0" fontId="0" fillId="9" borderId="10" xfId="0" applyFill="1" applyBorder="1" applyAlignment="1">
      <alignment horizontal="center" vertical="center" wrapText="1"/>
    </xf>
    <xf numFmtId="0" fontId="0" fillId="9" borderId="0" xfId="0" applyFill="1" applyBorder="1" applyAlignment="1">
      <alignment horizontal="center" vertical="center" wrapText="1"/>
    </xf>
    <xf numFmtId="0" fontId="0" fillId="9" borderId="7" xfId="0" applyFill="1" applyBorder="1" applyAlignment="1">
      <alignment horizontal="center" vertical="center" wrapText="1"/>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6" fillId="7" borderId="68" xfId="0" applyFont="1" applyFill="1" applyBorder="1" applyAlignment="1">
      <alignment horizontal="center" vertic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6" fillId="10" borderId="9" xfId="0" applyFont="1" applyFill="1" applyBorder="1" applyAlignment="1">
      <alignment horizontal="center" vertical="center"/>
    </xf>
    <xf numFmtId="0" fontId="6" fillId="10" borderId="10" xfId="0" applyFont="1" applyFill="1" applyBorder="1" applyAlignment="1">
      <alignment horizontal="center" vertical="center"/>
    </xf>
    <xf numFmtId="0" fontId="2" fillId="11" borderId="9" xfId="0" applyFont="1" applyFill="1" applyBorder="1" applyAlignment="1">
      <alignment horizontal="center" vertical="center"/>
    </xf>
    <xf numFmtId="0" fontId="2" fillId="11" borderId="10" xfId="0" applyFont="1" applyFill="1" applyBorder="1" applyAlignment="1">
      <alignment horizontal="center" vertical="center"/>
    </xf>
    <xf numFmtId="0" fontId="2" fillId="11" borderId="0" xfId="0" applyFont="1" applyFill="1" applyBorder="1" applyAlignment="1">
      <alignment horizontal="center" vertical="center"/>
    </xf>
    <xf numFmtId="0" fontId="0" fillId="9" borderId="10" xfId="0" applyFill="1" applyBorder="1" applyAlignment="1">
      <alignment horizontal="center" vertical="center"/>
    </xf>
    <xf numFmtId="0" fontId="0" fillId="9" borderId="68" xfId="0"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7" borderId="0"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0" fillId="9" borderId="7" xfId="0" applyFill="1" applyBorder="1" applyAlignment="1">
      <alignment horizontal="center" vertical="center"/>
    </xf>
    <xf numFmtId="0" fontId="6" fillId="2" borderId="9" xfId="0" applyFont="1" applyFill="1" applyBorder="1" applyAlignment="1">
      <alignment horizontal="center" vertical="center"/>
    </xf>
    <xf numFmtId="0" fontId="2" fillId="12" borderId="0" xfId="0" applyFont="1" applyFill="1" applyBorder="1" applyAlignment="1">
      <alignment horizontal="center" vertical="center"/>
    </xf>
    <xf numFmtId="0" fontId="6" fillId="4" borderId="9" xfId="0" applyFont="1" applyFill="1" applyBorder="1" applyAlignment="1">
      <alignment horizontal="center" vertical="center"/>
    </xf>
    <xf numFmtId="0" fontId="2" fillId="12" borderId="68" xfId="0" applyFont="1" applyFill="1" applyBorder="1" applyAlignment="1">
      <alignment horizontal="center" vertical="center"/>
    </xf>
    <xf numFmtId="0" fontId="0" fillId="9" borderId="6" xfId="0" applyFill="1" applyBorder="1" applyAlignment="1">
      <alignment horizontal="center" vertical="center"/>
    </xf>
    <xf numFmtId="0" fontId="0" fillId="9" borderId="0" xfId="0"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8" xfId="0" applyFont="1" applyBorder="1" applyAlignment="1">
      <alignment horizontal="center" vertical="center" wrapText="1"/>
    </xf>
    <xf numFmtId="0" fontId="9" fillId="9" borderId="9"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107" xfId="0" applyBorder="1" applyAlignment="1" applyProtection="1">
      <alignment horizontal="center" vertical="center" wrapText="1"/>
      <protection locked="0"/>
    </xf>
    <xf numFmtId="0" fontId="0" fillId="0" borderId="109" xfId="0" applyBorder="1" applyAlignment="1" applyProtection="1">
      <alignment horizontal="center" vertical="center" wrapText="1"/>
      <protection locked="0"/>
    </xf>
    <xf numFmtId="0" fontId="6" fillId="5" borderId="11" xfId="0" applyFont="1" applyFill="1" applyBorder="1" applyAlignment="1">
      <alignment horizontal="center" vertical="center"/>
    </xf>
    <xf numFmtId="0" fontId="0" fillId="9" borderId="11" xfId="0" applyFill="1" applyBorder="1" applyAlignment="1">
      <alignment horizontal="center" vertical="center" wrapText="1"/>
    </xf>
    <xf numFmtId="0" fontId="6" fillId="3" borderId="11" xfId="0" applyFont="1" applyFill="1" applyBorder="1" applyAlignment="1">
      <alignment horizontal="center" vertical="center"/>
    </xf>
    <xf numFmtId="0" fontId="9" fillId="9"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6" fillId="7" borderId="11" xfId="0" applyFont="1" applyFill="1" applyBorder="1" applyAlignment="1">
      <alignment horizontal="center" vertical="center"/>
    </xf>
    <xf numFmtId="0" fontId="0" fillId="9" borderId="5" xfId="0"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130" xfId="0" applyBorder="1" applyAlignment="1" applyProtection="1">
      <alignment horizontal="center" vertical="center" wrapText="1"/>
      <protection locked="0"/>
    </xf>
    <xf numFmtId="0" fontId="0" fillId="0" borderId="132" xfId="0" applyBorder="1" applyAlignment="1" applyProtection="1">
      <alignment horizontal="center" vertical="center" wrapText="1"/>
      <protection locked="0"/>
    </xf>
    <xf numFmtId="0" fontId="7" fillId="3" borderId="5" xfId="0" applyFont="1" applyFill="1" applyBorder="1" applyAlignment="1">
      <alignment horizontal="center"/>
    </xf>
    <xf numFmtId="0" fontId="0" fillId="0" borderId="116" xfId="0" applyBorder="1" applyAlignment="1" applyProtection="1">
      <alignment horizontal="center"/>
      <protection locked="0"/>
    </xf>
    <xf numFmtId="0" fontId="0" fillId="0" borderId="117" xfId="0" applyBorder="1" applyAlignment="1" applyProtection="1">
      <alignment horizontal="center"/>
      <protection locked="0"/>
    </xf>
    <xf numFmtId="0" fontId="0" fillId="0" borderId="118" xfId="0" applyBorder="1" applyAlignment="1" applyProtection="1">
      <alignment horizontal="center"/>
      <protection locked="0"/>
    </xf>
    <xf numFmtId="0" fontId="0" fillId="0" borderId="0" xfId="0" applyBorder="1" applyAlignment="1" applyProtection="1">
      <alignment horizontal="center"/>
      <protection locked="0"/>
    </xf>
    <xf numFmtId="0" fontId="2" fillId="0" borderId="150" xfId="0" applyFont="1" applyBorder="1" applyAlignment="1">
      <alignment horizontal="center" vertical="center" wrapText="1"/>
    </xf>
    <xf numFmtId="0" fontId="2" fillId="0" borderId="67" xfId="0" applyFont="1" applyBorder="1" applyAlignment="1">
      <alignment horizontal="center" vertical="center" wrapText="1"/>
    </xf>
    <xf numFmtId="2" fontId="19" fillId="0" borderId="0" xfId="1" applyNumberFormat="1" applyFont="1" applyBorder="1" applyAlignment="1">
      <alignment horizontal="right" vertical="center"/>
    </xf>
    <xf numFmtId="9" fontId="4" fillId="0" borderId="0" xfId="1" applyFont="1" applyBorder="1" applyAlignment="1">
      <alignment horizontal="left" vertical="center"/>
    </xf>
    <xf numFmtId="9" fontId="25" fillId="0" borderId="0" xfId="1" applyFont="1" applyBorder="1" applyAlignment="1">
      <alignment horizontal="left" vertical="center"/>
    </xf>
    <xf numFmtId="9" fontId="15" fillId="16" borderId="18" xfId="1" applyFont="1" applyFill="1" applyBorder="1" applyAlignment="1">
      <alignment horizontal="center" vertical="center"/>
    </xf>
    <xf numFmtId="9" fontId="15" fillId="16" borderId="93" xfId="1" applyFont="1" applyFill="1" applyBorder="1" applyAlignment="1">
      <alignment horizontal="center" vertical="center"/>
    </xf>
    <xf numFmtId="9" fontId="15" fillId="16" borderId="97" xfId="1" applyFont="1" applyFill="1" applyBorder="1" applyAlignment="1">
      <alignment horizontal="center" vertical="center"/>
    </xf>
    <xf numFmtId="9" fontId="15" fillId="16" borderId="98" xfId="1" applyFont="1" applyFill="1" applyBorder="1" applyAlignment="1">
      <alignment horizontal="center" vertical="center"/>
    </xf>
    <xf numFmtId="9" fontId="15" fillId="14" borderId="18" xfId="1" applyFont="1" applyFill="1" applyBorder="1" applyAlignment="1">
      <alignment horizontal="center" vertical="center"/>
    </xf>
    <xf numFmtId="9" fontId="15" fillId="14" borderId="36" xfId="1" applyFont="1" applyFill="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wrapText="1"/>
    </xf>
    <xf numFmtId="9" fontId="15" fillId="11" borderId="24" xfId="0" applyNumberFormat="1" applyFont="1" applyFill="1" applyBorder="1" applyAlignment="1">
      <alignment horizontal="center" vertical="center"/>
    </xf>
    <xf numFmtId="0" fontId="15" fillId="11" borderId="25" xfId="0" applyFont="1" applyFill="1" applyBorder="1" applyAlignment="1">
      <alignment horizontal="center" vertical="center"/>
    </xf>
    <xf numFmtId="9" fontId="15" fillId="11" borderId="18" xfId="0" applyNumberFormat="1" applyFont="1" applyFill="1" applyBorder="1" applyAlignment="1">
      <alignment horizontal="center" vertical="center"/>
    </xf>
    <xf numFmtId="9" fontId="15" fillId="11" borderId="27" xfId="0" applyNumberFormat="1" applyFont="1" applyFill="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right" vertical="center" textRotation="90" wrapText="1"/>
    </xf>
    <xf numFmtId="9" fontId="15" fillId="14" borderId="33" xfId="0" applyNumberFormat="1" applyFont="1" applyFill="1" applyBorder="1" applyAlignment="1">
      <alignment horizontal="center" vertical="center"/>
    </xf>
    <xf numFmtId="0" fontId="15" fillId="14" borderId="34" xfId="0" applyFont="1" applyFill="1" applyBorder="1" applyAlignment="1">
      <alignment horizontal="center" vertical="center"/>
    </xf>
    <xf numFmtId="9" fontId="15" fillId="14" borderId="18" xfId="0" applyNumberFormat="1" applyFont="1" applyFill="1" applyBorder="1" applyAlignment="1">
      <alignment horizontal="center" vertical="center"/>
    </xf>
    <xf numFmtId="0" fontId="15" fillId="14" borderId="36" xfId="0" applyFont="1" applyFill="1" applyBorder="1" applyAlignment="1">
      <alignment horizontal="center" vertical="center"/>
    </xf>
    <xf numFmtId="9" fontId="15" fillId="15" borderId="57" xfId="0" applyNumberFormat="1" applyFont="1" applyFill="1" applyBorder="1" applyAlignment="1">
      <alignment horizontal="center" vertical="center"/>
    </xf>
    <xf numFmtId="0" fontId="15" fillId="15" borderId="58" xfId="0" applyFont="1" applyFill="1" applyBorder="1" applyAlignment="1">
      <alignment horizontal="center" vertical="center"/>
    </xf>
    <xf numFmtId="9" fontId="15" fillId="15" borderId="18" xfId="0" applyNumberFormat="1" applyFont="1" applyFill="1" applyBorder="1" applyAlignment="1">
      <alignment horizontal="center" vertical="center"/>
    </xf>
    <xf numFmtId="0" fontId="15" fillId="15" borderId="54" xfId="0" applyFont="1" applyFill="1" applyBorder="1" applyAlignment="1">
      <alignment horizontal="center" vertical="center"/>
    </xf>
    <xf numFmtId="0" fontId="25" fillId="14" borderId="31" xfId="0" applyFont="1" applyFill="1" applyBorder="1" applyAlignment="1">
      <alignment horizontal="center" vertical="center"/>
    </xf>
    <xf numFmtId="0" fontId="25" fillId="14" borderId="35" xfId="0" applyFont="1" applyFill="1" applyBorder="1" applyAlignment="1">
      <alignment horizontal="center" vertical="center"/>
    </xf>
    <xf numFmtId="0" fontId="4" fillId="0" borderId="0" xfId="0" applyFont="1" applyBorder="1" applyAlignment="1">
      <alignment horizontal="right" vertical="center" textRotation="90"/>
    </xf>
    <xf numFmtId="0" fontId="25" fillId="11" borderId="26" xfId="0" applyFont="1" applyFill="1" applyBorder="1" applyAlignment="1">
      <alignment horizontal="center" vertical="center"/>
    </xf>
    <xf numFmtId="0" fontId="15" fillId="11" borderId="27" xfId="0" applyFont="1" applyFill="1" applyBorder="1" applyAlignment="1">
      <alignment horizontal="center" vertical="center"/>
    </xf>
    <xf numFmtId="9" fontId="15" fillId="11" borderId="29" xfId="0" applyNumberFormat="1" applyFont="1" applyFill="1" applyBorder="1" applyAlignment="1">
      <alignment horizontal="center" vertical="center"/>
    </xf>
    <xf numFmtId="0" fontId="15" fillId="11" borderId="30" xfId="0" applyFont="1" applyFill="1" applyBorder="1" applyAlignment="1">
      <alignment horizontal="center" vertical="center"/>
    </xf>
    <xf numFmtId="0" fontId="25" fillId="14" borderId="37" xfId="0" applyFont="1" applyFill="1" applyBorder="1" applyAlignment="1">
      <alignment horizontal="center" vertical="center"/>
    </xf>
    <xf numFmtId="9" fontId="15" fillId="21" borderId="102" xfId="0" applyNumberFormat="1" applyFont="1" applyFill="1" applyBorder="1" applyAlignment="1">
      <alignment horizontal="center" vertical="center"/>
    </xf>
    <xf numFmtId="0" fontId="15" fillId="21" borderId="101" xfId="0" applyFont="1" applyFill="1" applyBorder="1" applyAlignment="1">
      <alignment horizontal="center" vertical="center"/>
    </xf>
    <xf numFmtId="0" fontId="4" fillId="0" borderId="96" xfId="0" applyFont="1" applyBorder="1" applyAlignment="1">
      <alignment horizontal="right" vertical="center" textRotation="90" wrapText="1"/>
    </xf>
    <xf numFmtId="0" fontId="21" fillId="0" borderId="0" xfId="0" applyFont="1" applyAlignment="1">
      <alignment horizontal="center" vertical="center"/>
    </xf>
    <xf numFmtId="0" fontId="25" fillId="15" borderId="49" xfId="0" applyFont="1" applyFill="1" applyBorder="1" applyAlignment="1">
      <alignment horizontal="center" vertical="center"/>
    </xf>
    <xf numFmtId="0" fontId="25" fillId="15" borderId="53" xfId="0" applyFont="1" applyFill="1" applyBorder="1" applyAlignment="1">
      <alignment horizontal="center" vertical="center"/>
    </xf>
    <xf numFmtId="0" fontId="25" fillId="15" borderId="55" xfId="0" applyFont="1" applyFill="1" applyBorder="1" applyAlignment="1">
      <alignment horizontal="center" vertical="center"/>
    </xf>
    <xf numFmtId="0" fontId="25" fillId="16" borderId="137" xfId="0" applyFont="1" applyFill="1" applyBorder="1" applyAlignment="1">
      <alignment horizontal="center" vertical="center"/>
    </xf>
    <xf numFmtId="0" fontId="25" fillId="16" borderId="94" xfId="0" applyFont="1" applyFill="1" applyBorder="1" applyAlignment="1">
      <alignment horizontal="center" vertical="center"/>
    </xf>
    <xf numFmtId="9" fontId="15" fillId="16" borderId="60" xfId="0" applyNumberFormat="1" applyFont="1" applyFill="1" applyBorder="1" applyAlignment="1">
      <alignment horizontal="center" vertical="center"/>
    </xf>
    <xf numFmtId="9" fontId="15" fillId="16" borderId="61" xfId="0" applyNumberFormat="1" applyFont="1" applyFill="1" applyBorder="1" applyAlignment="1">
      <alignment horizontal="center" vertical="center"/>
    </xf>
    <xf numFmtId="9" fontId="15" fillId="15" borderId="51" xfId="0" applyNumberFormat="1" applyFont="1" applyFill="1" applyBorder="1" applyAlignment="1">
      <alignment horizontal="center" vertical="center"/>
    </xf>
    <xf numFmtId="9" fontId="15" fillId="15" borderId="52" xfId="0" applyNumberFormat="1" applyFont="1" applyFill="1" applyBorder="1" applyAlignment="1">
      <alignment horizontal="center" vertical="center"/>
    </xf>
    <xf numFmtId="9" fontId="15" fillId="14" borderId="39" xfId="0" applyNumberFormat="1" applyFont="1" applyFill="1" applyBorder="1" applyAlignment="1">
      <alignment horizontal="center" vertical="center"/>
    </xf>
    <xf numFmtId="9" fontId="15" fillId="14" borderId="40" xfId="0" applyNumberFormat="1" applyFont="1" applyFill="1" applyBorder="1" applyAlignment="1">
      <alignment horizontal="center" vertical="center"/>
    </xf>
    <xf numFmtId="9" fontId="15" fillId="13" borderId="43" xfId="0" applyNumberFormat="1" applyFont="1" applyFill="1" applyBorder="1" applyAlignment="1">
      <alignment horizontal="center" vertical="center"/>
    </xf>
    <xf numFmtId="0" fontId="15" fillId="13" borderId="44" xfId="0" applyFont="1" applyFill="1" applyBorder="1" applyAlignment="1">
      <alignment horizontal="center" vertical="center"/>
    </xf>
    <xf numFmtId="9" fontId="15" fillId="13" borderId="47" xfId="1" applyFont="1" applyFill="1" applyBorder="1" applyAlignment="1">
      <alignment horizontal="center" vertical="center"/>
    </xf>
    <xf numFmtId="9" fontId="15" fillId="13" borderId="48" xfId="1" applyFont="1" applyFill="1" applyBorder="1" applyAlignment="1">
      <alignment horizontal="center" vertical="center"/>
    </xf>
    <xf numFmtId="0" fontId="2" fillId="0" borderId="0" xfId="0" applyFont="1" applyAlignment="1">
      <alignment horizontal="center" vertical="center"/>
    </xf>
    <xf numFmtId="0" fontId="0" fillId="0" borderId="81" xfId="0" applyFill="1" applyBorder="1" applyAlignment="1">
      <alignment horizontal="left"/>
    </xf>
    <xf numFmtId="0" fontId="0" fillId="0" borderId="82" xfId="0" applyFill="1" applyBorder="1" applyAlignment="1">
      <alignment horizontal="left"/>
    </xf>
    <xf numFmtId="0" fontId="0" fillId="0" borderId="78" xfId="0" applyFill="1" applyBorder="1" applyAlignment="1">
      <alignment horizontal="left"/>
    </xf>
    <xf numFmtId="0" fontId="0" fillId="0" borderId="80" xfId="0" applyFill="1" applyBorder="1" applyAlignment="1">
      <alignment horizontal="left"/>
    </xf>
    <xf numFmtId="0" fontId="20" fillId="0" borderId="9" xfId="0" applyFont="1" applyFill="1" applyBorder="1" applyAlignment="1">
      <alignment horizontal="center"/>
    </xf>
    <xf numFmtId="0" fontId="20" fillId="0" borderId="10" xfId="0" applyFont="1" applyFill="1" applyBorder="1" applyAlignment="1">
      <alignment horizontal="center"/>
    </xf>
    <xf numFmtId="0" fontId="20" fillId="0" borderId="11" xfId="0" applyFont="1" applyFill="1" applyBorder="1" applyAlignment="1">
      <alignment horizontal="center"/>
    </xf>
    <xf numFmtId="0" fontId="9" fillId="8" borderId="64" xfId="0" applyFont="1" applyFill="1" applyBorder="1" applyAlignment="1">
      <alignment horizontal="center"/>
    </xf>
    <xf numFmtId="0" fontId="9" fillId="8" borderId="65" xfId="0" applyFont="1" applyFill="1" applyBorder="1" applyAlignment="1">
      <alignment horizontal="center"/>
    </xf>
    <xf numFmtId="0" fontId="9" fillId="8" borderId="66" xfId="0" applyFont="1" applyFill="1" applyBorder="1" applyAlignment="1">
      <alignment horizontal="center"/>
    </xf>
    <xf numFmtId="0" fontId="7" fillId="3" borderId="3" xfId="0" applyFont="1" applyFill="1" applyBorder="1" applyAlignment="1">
      <alignment horizontal="center"/>
    </xf>
    <xf numFmtId="0" fontId="7" fillId="3" borderId="62" xfId="0" applyFont="1" applyFill="1" applyBorder="1" applyAlignment="1">
      <alignment horizontal="center"/>
    </xf>
    <xf numFmtId="0" fontId="7" fillId="3" borderId="12" xfId="0" applyFont="1" applyFill="1" applyBorder="1" applyAlignment="1">
      <alignment horizontal="center"/>
    </xf>
    <xf numFmtId="0" fontId="6" fillId="10" borderId="11" xfId="0" applyFont="1" applyFill="1" applyBorder="1" applyAlignment="1">
      <alignment horizontal="center" vertical="center"/>
    </xf>
    <xf numFmtId="0" fontId="2" fillId="11" borderId="11" xfId="0" applyFont="1" applyFill="1" applyBorder="1" applyAlignment="1">
      <alignment horizontal="center" vertical="center"/>
    </xf>
    <xf numFmtId="0" fontId="9" fillId="0" borderId="3" xfId="0" applyFont="1" applyFill="1" applyBorder="1" applyAlignment="1">
      <alignment horizontal="center"/>
    </xf>
    <xf numFmtId="0" fontId="9" fillId="0" borderId="62" xfId="0" applyFont="1" applyFill="1" applyBorder="1" applyAlignment="1">
      <alignment horizontal="center"/>
    </xf>
    <xf numFmtId="0" fontId="2" fillId="6" borderId="9"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xf numFmtId="0" fontId="15" fillId="0" borderId="70" xfId="0" applyFont="1" applyFill="1" applyBorder="1" applyAlignment="1">
      <alignment horizontal="center" vertical="center" wrapText="1"/>
    </xf>
    <xf numFmtId="0" fontId="15" fillId="0" borderId="68" xfId="0" applyFont="1" applyFill="1" applyBorder="1" applyAlignment="1">
      <alignment horizontal="center" vertical="center" wrapText="1"/>
    </xf>
  </cellXfs>
  <cellStyles count="24">
    <cellStyle name="Comma" xfId="2" builtinId="3"/>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Normal" xfId="0" builtinId="0"/>
    <cellStyle name="Percent" xfId="1" builtinId="5"/>
  </cellStyles>
  <dxfs count="27">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E29932"/>
      <color rgb="FF48471D"/>
      <color rgb="FFCCCA7C"/>
      <color rgb="FFE22D2D"/>
      <color rgb="FF4297B4"/>
      <color rgb="FF99993E"/>
      <color rgb="FF00FFCC"/>
      <color rgb="FFF616DB"/>
      <color rgb="FFEEECE1"/>
      <color rgb="FF472D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Century Gothic" panose="020B0502020202020204" pitchFamily="34" charset="0"/>
              </a:rPr>
              <a:t>Prevalence</a:t>
            </a:r>
            <a:r>
              <a:rPr lang="en-US" sz="1200" baseline="0">
                <a:latin typeface="Century Gothic" panose="020B0502020202020204" pitchFamily="34" charset="0"/>
              </a:rPr>
              <a:t> of Anemia in </a:t>
            </a:r>
            <a:r>
              <a:rPr lang="en-US" sz="1200">
                <a:latin typeface="Century Gothic" panose="020B0502020202020204" pitchFamily="34" charset="0"/>
              </a:rPr>
              <a:t>Women 15–49 Years of Age</a:t>
            </a:r>
          </a:p>
        </c:rich>
      </c:tx>
      <c:overlay val="0"/>
    </c:title>
    <c:autoTitleDeleted val="0"/>
    <c:plotArea>
      <c:layout>
        <c:manualLayout>
          <c:layoutTarget val="inner"/>
          <c:xMode val="edge"/>
          <c:yMode val="edge"/>
          <c:x val="0.13785357973621143"/>
          <c:y val="0.13043202286067038"/>
          <c:w val="0.79417417274299962"/>
          <c:h val="0.63809497732352927"/>
        </c:manualLayout>
      </c:layout>
      <c:barChart>
        <c:barDir val="col"/>
        <c:grouping val="clustered"/>
        <c:varyColors val="0"/>
        <c:ser>
          <c:idx val="1"/>
          <c:order val="0"/>
          <c:tx>
            <c:strRef>
              <c:f>'Graph Tables'!$A$14</c:f>
              <c:strCache>
                <c:ptCount val="1"/>
                <c:pt idx="0">
                  <c:v>Period 2</c:v>
                </c:pt>
              </c:strCache>
            </c:strRef>
          </c:tx>
          <c:invertIfNegative val="0"/>
          <c:cat>
            <c:strRef>
              <c:f>'Graph Tables'!$B$12:$V$12</c:f>
              <c:strCache>
                <c:ptCount val="1"/>
                <c:pt idx="0">
                  <c:v>National</c:v>
                </c:pt>
              </c:strCache>
            </c:strRef>
          </c:cat>
          <c:val>
            <c:numRef>
              <c:f>[0]!AnemiaPrevWomenPeriod2</c:f>
              <c:numCache>
                <c:formatCode>General</c:formatCode>
                <c:ptCount val="1"/>
                <c:pt idx="0">
                  <c:v>1</c:v>
                </c:pt>
              </c:numCache>
            </c:numRef>
          </c:val>
        </c:ser>
        <c:ser>
          <c:idx val="0"/>
          <c:order val="1"/>
          <c:tx>
            <c:strRef>
              <c:f>'Graph Tables'!$A$13</c:f>
              <c:strCache>
                <c:ptCount val="1"/>
                <c:pt idx="0">
                  <c:v>Period 1</c:v>
                </c:pt>
              </c:strCache>
            </c:strRef>
          </c:tx>
          <c:invertIfNegative val="0"/>
          <c:cat>
            <c:strRef>
              <c:f>'Graph Tables'!$B$12:$V$12</c:f>
              <c:strCache>
                <c:ptCount val="1"/>
                <c:pt idx="0">
                  <c:v>National</c:v>
                </c:pt>
              </c:strCache>
            </c:strRef>
          </c:cat>
          <c:val>
            <c:numRef>
              <c:f>[0]!AnemiaPrevWomenPeriod1</c:f>
              <c:numCache>
                <c:formatCode>General</c:formatCode>
                <c:ptCount val="1"/>
                <c:pt idx="0">
                  <c:v>1</c:v>
                </c:pt>
              </c:numCache>
            </c:numRef>
          </c:val>
        </c:ser>
        <c:dLbls>
          <c:showLegendKey val="0"/>
          <c:showVal val="0"/>
          <c:showCatName val="0"/>
          <c:showSerName val="0"/>
          <c:showPercent val="0"/>
          <c:showBubbleSize val="0"/>
        </c:dLbls>
        <c:gapWidth val="150"/>
        <c:axId val="127015168"/>
        <c:axId val="127041536"/>
      </c:barChart>
      <c:catAx>
        <c:axId val="127015168"/>
        <c:scaling>
          <c:orientation val="minMax"/>
        </c:scaling>
        <c:delete val="0"/>
        <c:axPos val="b"/>
        <c:majorTickMark val="out"/>
        <c:minorTickMark val="none"/>
        <c:tickLblPos val="nextTo"/>
        <c:txPr>
          <a:bodyPr rot="-5400000" vert="horz"/>
          <a:lstStyle/>
          <a:p>
            <a:pPr>
              <a:defRPr/>
            </a:pPr>
            <a:endParaRPr lang="en-US"/>
          </a:p>
        </c:txPr>
        <c:crossAx val="127041536"/>
        <c:crosses val="autoZero"/>
        <c:auto val="1"/>
        <c:lblAlgn val="ctr"/>
        <c:lblOffset val="100"/>
        <c:noMultiLvlLbl val="0"/>
      </c:catAx>
      <c:valAx>
        <c:axId val="127041536"/>
        <c:scaling>
          <c:orientation val="minMax"/>
          <c:max val="1"/>
        </c:scaling>
        <c:delete val="0"/>
        <c:axPos val="l"/>
        <c:majorGridlines/>
        <c:numFmt formatCode="General" sourceLinked="1"/>
        <c:majorTickMark val="out"/>
        <c:minorTickMark val="none"/>
        <c:tickLblPos val="nextTo"/>
        <c:crossAx val="1270151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50848655558133993"/>
          <c:y val="8.8391920717518738E-2"/>
          <c:w val="0.43722115272677653"/>
          <c:h val="0.88852635683231362"/>
        </c:manualLayout>
      </c:layout>
      <c:barChart>
        <c:barDir val="bar"/>
        <c:grouping val="clustered"/>
        <c:varyColors val="0"/>
        <c:ser>
          <c:idx val="0"/>
          <c:order val="0"/>
          <c:tx>
            <c:strRef>
              <c:f>'Findings Dashboard'!$K$16</c:f>
              <c:strCache>
                <c:ptCount val="1"/>
                <c:pt idx="0">
                  <c:v>Coverage</c:v>
                </c:pt>
              </c:strCache>
            </c:strRef>
          </c:tx>
          <c:invertIfNegative val="0"/>
          <c:dPt>
            <c:idx val="0"/>
            <c:invertIfNegative val="0"/>
            <c:bubble3D val="0"/>
            <c:spPr>
              <a:solidFill>
                <a:schemeClr val="accent1">
                  <a:lumMod val="75000"/>
                </a:schemeClr>
              </a:solidFill>
            </c:spPr>
          </c:dPt>
          <c:dPt>
            <c:idx val="1"/>
            <c:invertIfNegative val="0"/>
            <c:bubble3D val="0"/>
            <c:spPr>
              <a:solidFill>
                <a:schemeClr val="accent1">
                  <a:lumMod val="75000"/>
                </a:schemeClr>
              </a:solidFill>
            </c:spPr>
          </c:dPt>
          <c:dPt>
            <c:idx val="2"/>
            <c:invertIfNegative val="0"/>
            <c:bubble3D val="0"/>
            <c:spPr>
              <a:solidFill>
                <a:schemeClr val="accent1">
                  <a:lumMod val="75000"/>
                </a:schemeClr>
              </a:solidFill>
            </c:spPr>
          </c:dPt>
          <c:dPt>
            <c:idx val="3"/>
            <c:invertIfNegative val="0"/>
            <c:bubble3D val="0"/>
            <c:spPr>
              <a:solidFill>
                <a:schemeClr val="accent1">
                  <a:lumMod val="75000"/>
                </a:schemeClr>
              </a:solidFill>
            </c:spPr>
          </c:dPt>
          <c:dPt>
            <c:idx val="4"/>
            <c:invertIfNegative val="0"/>
            <c:bubble3D val="0"/>
            <c:spPr>
              <a:solidFill>
                <a:schemeClr val="accent1">
                  <a:lumMod val="75000"/>
                </a:schemeClr>
              </a:solidFill>
            </c:spPr>
          </c:dPt>
          <c:dPt>
            <c:idx val="5"/>
            <c:invertIfNegative val="0"/>
            <c:bubble3D val="0"/>
            <c:spPr>
              <a:solidFill>
                <a:schemeClr val="accent1">
                  <a:lumMod val="75000"/>
                </a:schemeClr>
              </a:solidFill>
            </c:spPr>
          </c:dPt>
          <c:dPt>
            <c:idx val="6"/>
            <c:invertIfNegative val="0"/>
            <c:bubble3D val="0"/>
            <c:spPr>
              <a:solidFill>
                <a:schemeClr val="accent1">
                  <a:lumMod val="75000"/>
                </a:schemeClr>
              </a:solidFill>
            </c:spPr>
          </c:dPt>
          <c:dPt>
            <c:idx val="8"/>
            <c:invertIfNegative val="0"/>
            <c:bubble3D val="0"/>
            <c:spPr>
              <a:solidFill>
                <a:schemeClr val="accent3"/>
              </a:solidFill>
            </c:spPr>
          </c:dPt>
          <c:dPt>
            <c:idx val="9"/>
            <c:invertIfNegative val="0"/>
            <c:bubble3D val="0"/>
            <c:spPr>
              <a:solidFill>
                <a:schemeClr val="accent3"/>
              </a:solidFill>
            </c:spPr>
          </c:dPt>
          <c:dPt>
            <c:idx val="10"/>
            <c:invertIfNegative val="0"/>
            <c:bubble3D val="0"/>
            <c:spPr>
              <a:solidFill>
                <a:schemeClr val="accent3"/>
              </a:solidFill>
            </c:spPr>
          </c:dPt>
          <c:dPt>
            <c:idx val="11"/>
            <c:invertIfNegative val="0"/>
            <c:bubble3D val="0"/>
            <c:spPr>
              <a:solidFill>
                <a:schemeClr val="accent3"/>
              </a:solidFill>
            </c:spPr>
          </c:dPt>
          <c:dPt>
            <c:idx val="12"/>
            <c:invertIfNegative val="0"/>
            <c:bubble3D val="0"/>
            <c:spPr>
              <a:solidFill>
                <a:schemeClr val="accent3"/>
              </a:solidFill>
            </c:spPr>
          </c:dPt>
          <c:dPt>
            <c:idx val="13"/>
            <c:invertIfNegative val="0"/>
            <c:bubble3D val="0"/>
            <c:spPr>
              <a:solidFill>
                <a:schemeClr val="accent3"/>
              </a:solidFill>
            </c:spPr>
          </c:dPt>
          <c:dPt>
            <c:idx val="14"/>
            <c:invertIfNegative val="0"/>
            <c:bubble3D val="0"/>
            <c:spPr>
              <a:solidFill>
                <a:schemeClr val="accent3"/>
              </a:solidFill>
            </c:spPr>
          </c:dPt>
          <c:dPt>
            <c:idx val="15"/>
            <c:invertIfNegative val="0"/>
            <c:bubble3D val="0"/>
            <c:spPr>
              <a:solidFill>
                <a:schemeClr val="accent3"/>
              </a:solidFill>
            </c:spPr>
          </c:dPt>
          <c:dPt>
            <c:idx val="16"/>
            <c:invertIfNegative val="0"/>
            <c:bubble3D val="0"/>
            <c:spPr>
              <a:solidFill>
                <a:schemeClr val="accent3"/>
              </a:solidFill>
            </c:spPr>
          </c:dPt>
          <c:dPt>
            <c:idx val="17"/>
            <c:invertIfNegative val="0"/>
            <c:bubble3D val="0"/>
            <c:spPr>
              <a:solidFill>
                <a:schemeClr val="accent4"/>
              </a:solidFill>
            </c:spPr>
          </c:dPt>
          <c:dPt>
            <c:idx val="18"/>
            <c:invertIfNegative val="0"/>
            <c:bubble3D val="0"/>
            <c:spPr>
              <a:solidFill>
                <a:schemeClr val="accent4"/>
              </a:solidFill>
            </c:spPr>
          </c:dPt>
          <c:dPt>
            <c:idx val="19"/>
            <c:invertIfNegative val="0"/>
            <c:bubble3D val="0"/>
            <c:spPr>
              <a:solidFill>
                <a:schemeClr val="accent4"/>
              </a:solidFill>
            </c:spPr>
          </c:dPt>
          <c:dPt>
            <c:idx val="20"/>
            <c:invertIfNegative val="0"/>
            <c:bubble3D val="0"/>
            <c:spPr>
              <a:solidFill>
                <a:schemeClr val="accent4"/>
              </a:solidFill>
            </c:spPr>
          </c:dPt>
          <c:dPt>
            <c:idx val="21"/>
            <c:invertIfNegative val="0"/>
            <c:bubble3D val="0"/>
            <c:spPr>
              <a:solidFill>
                <a:schemeClr val="accent4"/>
              </a:solidFill>
            </c:spPr>
          </c:dPt>
          <c:dPt>
            <c:idx val="22"/>
            <c:invertIfNegative val="0"/>
            <c:bubble3D val="0"/>
            <c:spPr>
              <a:solidFill>
                <a:schemeClr val="accent4"/>
              </a:solidFill>
            </c:spPr>
          </c:dPt>
          <c:dPt>
            <c:idx val="23"/>
            <c:invertIfNegative val="0"/>
            <c:bubble3D val="0"/>
            <c:spPr>
              <a:solidFill>
                <a:schemeClr val="accent2"/>
              </a:solidFill>
            </c:spPr>
          </c:dPt>
          <c:dPt>
            <c:idx val="24"/>
            <c:invertIfNegative val="0"/>
            <c:bubble3D val="0"/>
            <c:spPr>
              <a:solidFill>
                <a:schemeClr val="accent2"/>
              </a:solidFill>
            </c:spPr>
          </c:dPt>
          <c:dPt>
            <c:idx val="25"/>
            <c:invertIfNegative val="0"/>
            <c:bubble3D val="0"/>
            <c:spPr>
              <a:solidFill>
                <a:schemeClr val="accent2"/>
              </a:solidFill>
            </c:spPr>
          </c:dPt>
          <c:dPt>
            <c:idx val="26"/>
            <c:invertIfNegative val="0"/>
            <c:bubble3D val="0"/>
            <c:spPr>
              <a:solidFill>
                <a:schemeClr val="accent5"/>
              </a:solidFill>
            </c:spPr>
          </c:dPt>
          <c:dPt>
            <c:idx val="27"/>
            <c:invertIfNegative val="0"/>
            <c:bubble3D val="0"/>
            <c:spPr>
              <a:solidFill>
                <a:schemeClr val="accent5"/>
              </a:solidFill>
            </c:spPr>
          </c:dPt>
          <c:dPt>
            <c:idx val="28"/>
            <c:invertIfNegative val="0"/>
            <c:bubble3D val="0"/>
            <c:spPr>
              <a:solidFill>
                <a:schemeClr val="accent5"/>
              </a:solidFill>
            </c:spPr>
          </c:dPt>
          <c:dPt>
            <c:idx val="29"/>
            <c:invertIfNegative val="0"/>
            <c:bubble3D val="0"/>
            <c:spPr>
              <a:solidFill>
                <a:schemeClr val="accent5"/>
              </a:solidFill>
            </c:spPr>
          </c:dPt>
          <c:dPt>
            <c:idx val="30"/>
            <c:invertIfNegative val="0"/>
            <c:bubble3D val="0"/>
            <c:spPr>
              <a:solidFill>
                <a:schemeClr val="accent5"/>
              </a:solidFill>
            </c:spPr>
          </c:dPt>
          <c:dPt>
            <c:idx val="31"/>
            <c:invertIfNegative val="0"/>
            <c:bubble3D val="0"/>
            <c:spPr>
              <a:solidFill>
                <a:schemeClr val="tx2"/>
              </a:solidFill>
            </c:spPr>
          </c:dPt>
          <c:dPt>
            <c:idx val="32"/>
            <c:invertIfNegative val="0"/>
            <c:bubble3D val="0"/>
            <c:spPr>
              <a:solidFill>
                <a:schemeClr val="accent2"/>
              </a:solidFill>
            </c:spPr>
          </c:dPt>
          <c:dPt>
            <c:idx val="33"/>
            <c:invertIfNegative val="0"/>
            <c:bubble3D val="0"/>
            <c:spPr>
              <a:solidFill>
                <a:schemeClr val="accent2">
                  <a:lumMod val="60000"/>
                  <a:lumOff val="40000"/>
                </a:schemeClr>
              </a:solidFill>
            </c:spPr>
          </c:dPt>
          <c:cat>
            <c:strRef>
              <c:f>'Findings Dashboard'!$D$18:$D$49</c:f>
              <c:strCache>
                <c:ptCount val="32"/>
                <c:pt idx="0">
                  <c:v>IFA for pregnant women at ANC</c:v>
                </c:pt>
                <c:pt idx="1">
                  <c:v>IFA for women of reproductive age</c:v>
                </c:pt>
                <c:pt idx="2">
                  <c:v>Iron supplementation for children</c:v>
                </c:pt>
                <c:pt idx="3">
                  <c:v>Micronutrient powders to children</c:v>
                </c:pt>
                <c:pt idx="4">
                  <c:v>High-dose vitamin A supplementation to children</c:v>
                </c:pt>
                <c:pt idx="5">
                  <c:v>Exclusive breastfeeding in infants 0-5 months</c:v>
                </c:pt>
                <c:pt idx="6">
                  <c:v>Continued breastfeeding in children 6-23 months</c:v>
                </c:pt>
                <c:pt idx="7">
                  <c:v>Industrial fortification of food</c:v>
                </c:pt>
                <c:pt idx="9">
                  <c:v>IPTp of malaria for pregnant women</c:v>
                </c:pt>
                <c:pt idx="10">
                  <c:v>Distribution of insecticide treated nets</c:v>
                </c:pt>
                <c:pt idx="11">
                  <c:v>Active case management in all age groups</c:v>
                </c:pt>
                <c:pt idx="12">
                  <c:v>Indoor residual spraying</c:v>
                </c:pt>
                <c:pt idx="13">
                  <c:v>Deworming children for soil-transmitted helminths</c:v>
                </c:pt>
                <c:pt idx="14">
                  <c:v>Deworming children for schistosomiasis</c:v>
                </c:pt>
                <c:pt idx="15">
                  <c:v>Deworming pregnant women for soil-transmitted helminths</c:v>
                </c:pt>
                <c:pt idx="16">
                  <c:v>Deworming pregnant women for schistosomiasis</c:v>
                </c:pt>
                <c:pt idx="18">
                  <c:v>Usage of an improved water source</c:v>
                </c:pt>
                <c:pt idx="19">
                  <c:v>Household treatment of water used for consumption</c:v>
                </c:pt>
                <c:pt idx="20">
                  <c:v>Handwashing facility with soap and water</c:v>
                </c:pt>
                <c:pt idx="21">
                  <c:v>Environmental hygiene / clean play spaces for children</c:v>
                </c:pt>
                <c:pt idx="22">
                  <c:v>Access to improved sanitation</c:v>
                </c:pt>
                <c:pt idx="24">
                  <c:v>Usage of modern methods of family planning</c:v>
                </c:pt>
                <c:pt idx="25">
                  <c:v>Delayed cord clamping</c:v>
                </c:pt>
                <c:pt idx="27">
                  <c:v>Food security</c:v>
                </c:pt>
                <c:pt idx="28">
                  <c:v>Biofortification</c:v>
                </c:pt>
                <c:pt idx="29">
                  <c:v>Food safety</c:v>
                </c:pt>
                <c:pt idx="31">
                  <c:v>Counseling and management of genetic blood disorders</c:v>
                </c:pt>
              </c:strCache>
            </c:strRef>
          </c:cat>
          <c:val>
            <c:numRef>
              <c:f>'Findings Dashboard'!$K$18:$K$49</c:f>
              <c:numCache>
                <c:formatCode>0%</c:formatCode>
                <c:ptCount val="32"/>
                <c:pt idx="0">
                  <c:v>0</c:v>
                </c:pt>
                <c:pt idx="1">
                  <c:v>0</c:v>
                </c:pt>
                <c:pt idx="2">
                  <c:v>0</c:v>
                </c:pt>
                <c:pt idx="3">
                  <c:v>0</c:v>
                </c:pt>
                <c:pt idx="4">
                  <c:v>0</c:v>
                </c:pt>
                <c:pt idx="5">
                  <c:v>0</c:v>
                </c:pt>
                <c:pt idx="6">
                  <c:v>0</c:v>
                </c:pt>
                <c:pt idx="7">
                  <c:v>0</c:v>
                </c:pt>
                <c:pt idx="9">
                  <c:v>0</c:v>
                </c:pt>
                <c:pt idx="10">
                  <c:v>0</c:v>
                </c:pt>
                <c:pt idx="11">
                  <c:v>0</c:v>
                </c:pt>
                <c:pt idx="12">
                  <c:v>0</c:v>
                </c:pt>
                <c:pt idx="13">
                  <c:v>0</c:v>
                </c:pt>
                <c:pt idx="14">
                  <c:v>0</c:v>
                </c:pt>
                <c:pt idx="15">
                  <c:v>0</c:v>
                </c:pt>
                <c:pt idx="16">
                  <c:v>0</c:v>
                </c:pt>
                <c:pt idx="18">
                  <c:v>0</c:v>
                </c:pt>
                <c:pt idx="19">
                  <c:v>0</c:v>
                </c:pt>
                <c:pt idx="20">
                  <c:v>0</c:v>
                </c:pt>
                <c:pt idx="21">
                  <c:v>0</c:v>
                </c:pt>
                <c:pt idx="22">
                  <c:v>0</c:v>
                </c:pt>
                <c:pt idx="24">
                  <c:v>0</c:v>
                </c:pt>
                <c:pt idx="25">
                  <c:v>0</c:v>
                </c:pt>
                <c:pt idx="27">
                  <c:v>0</c:v>
                </c:pt>
                <c:pt idx="28">
                  <c:v>0</c:v>
                </c:pt>
                <c:pt idx="29">
                  <c:v>0</c:v>
                </c:pt>
                <c:pt idx="31">
                  <c:v>0</c:v>
                </c:pt>
              </c:numCache>
            </c:numRef>
          </c:val>
        </c:ser>
        <c:dLbls>
          <c:showLegendKey val="0"/>
          <c:showVal val="0"/>
          <c:showCatName val="0"/>
          <c:showSerName val="0"/>
          <c:showPercent val="0"/>
          <c:showBubbleSize val="0"/>
        </c:dLbls>
        <c:gapWidth val="150"/>
        <c:axId val="228107392"/>
        <c:axId val="228108928"/>
      </c:barChart>
      <c:catAx>
        <c:axId val="228107392"/>
        <c:scaling>
          <c:orientation val="maxMin"/>
        </c:scaling>
        <c:delete val="0"/>
        <c:axPos val="l"/>
        <c:numFmt formatCode="General" sourceLinked="1"/>
        <c:majorTickMark val="none"/>
        <c:minorTickMark val="none"/>
        <c:tickLblPos val="low"/>
        <c:crossAx val="228108928"/>
        <c:crosses val="autoZero"/>
        <c:auto val="1"/>
        <c:lblAlgn val="ctr"/>
        <c:lblOffset val="100"/>
        <c:noMultiLvlLbl val="0"/>
      </c:catAx>
      <c:valAx>
        <c:axId val="228108928"/>
        <c:scaling>
          <c:orientation val="minMax"/>
          <c:max val="1"/>
        </c:scaling>
        <c:delete val="0"/>
        <c:axPos val="b"/>
        <c:majorGridlines/>
        <c:numFmt formatCode="0%" sourceLinked="0"/>
        <c:majorTickMark val="none"/>
        <c:minorTickMark val="none"/>
        <c:tickLblPos val="low"/>
        <c:spPr>
          <a:noFill/>
        </c:spPr>
        <c:crossAx val="228107392"/>
        <c:crosses val="max"/>
        <c:crossBetween val="between"/>
        <c:majorUnit val="0.2"/>
      </c:valAx>
      <c:spPr>
        <a:ln>
          <a:solidFill>
            <a:schemeClr val="accent5"/>
          </a:solidFill>
        </a:ln>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8536594359376894E-3"/>
          <c:w val="1"/>
          <c:h val="0.99414634056406226"/>
        </c:manualLayout>
      </c:layout>
      <c:barChart>
        <c:barDir val="col"/>
        <c:grouping val="stacked"/>
        <c:varyColors val="0"/>
        <c:ser>
          <c:idx val="0"/>
          <c:order val="0"/>
          <c:tx>
            <c:strRef>
              <c:f>'Graph Tables'!$A$2</c:f>
              <c:strCache>
                <c:ptCount val="1"/>
                <c:pt idx="0">
                  <c:v>Normal</c:v>
                </c:pt>
              </c:strCache>
            </c:strRef>
          </c:tx>
          <c:spPr>
            <a:solidFill>
              <a:srgbClr val="0070C0"/>
            </a:solidFill>
          </c:spPr>
          <c:invertIfNegative val="0"/>
          <c:val>
            <c:numRef>
              <c:f>'Graph Tables'!$B$2</c:f>
              <c:numCache>
                <c:formatCode>General</c:formatCode>
                <c:ptCount val="1"/>
                <c:pt idx="0">
                  <c:v>4.9000000000000004</c:v>
                </c:pt>
              </c:numCache>
            </c:numRef>
          </c:val>
        </c:ser>
        <c:ser>
          <c:idx val="1"/>
          <c:order val="1"/>
          <c:tx>
            <c:strRef>
              <c:f>'Graph Tables'!$A$3</c:f>
              <c:strCache>
                <c:ptCount val="1"/>
                <c:pt idx="0">
                  <c:v>Mild</c:v>
                </c:pt>
              </c:strCache>
            </c:strRef>
          </c:tx>
          <c:spPr>
            <a:solidFill>
              <a:srgbClr val="00B050"/>
            </a:solidFill>
          </c:spPr>
          <c:invertIfNegative val="0"/>
          <c:val>
            <c:numRef>
              <c:f>'Graph Tables'!$B$3</c:f>
              <c:numCache>
                <c:formatCode>General</c:formatCode>
                <c:ptCount val="1"/>
                <c:pt idx="0">
                  <c:v>14.9</c:v>
                </c:pt>
              </c:numCache>
            </c:numRef>
          </c:val>
        </c:ser>
        <c:ser>
          <c:idx val="2"/>
          <c:order val="2"/>
          <c:tx>
            <c:strRef>
              <c:f>'Graph Tables'!$A$4</c:f>
              <c:strCache>
                <c:ptCount val="1"/>
                <c:pt idx="0">
                  <c:v>Medium</c:v>
                </c:pt>
              </c:strCache>
            </c:strRef>
          </c:tx>
          <c:spPr>
            <a:solidFill>
              <a:srgbClr val="FFC000"/>
            </a:solidFill>
          </c:spPr>
          <c:invertIfNegative val="0"/>
          <c:val>
            <c:numRef>
              <c:f>'Graph Tables'!$B$4</c:f>
              <c:numCache>
                <c:formatCode>General</c:formatCode>
                <c:ptCount val="1"/>
                <c:pt idx="0">
                  <c:v>19.899999999999999</c:v>
                </c:pt>
              </c:numCache>
            </c:numRef>
          </c:val>
        </c:ser>
        <c:ser>
          <c:idx val="3"/>
          <c:order val="3"/>
          <c:tx>
            <c:strRef>
              <c:f>'Graph Tables'!$A$5</c:f>
              <c:strCache>
                <c:ptCount val="1"/>
                <c:pt idx="0">
                  <c:v>Severe</c:v>
                </c:pt>
              </c:strCache>
            </c:strRef>
          </c:tx>
          <c:spPr>
            <a:solidFill>
              <a:srgbClr val="C00000"/>
            </a:solidFill>
          </c:spPr>
          <c:invertIfNegative val="0"/>
          <c:val>
            <c:numRef>
              <c:f>'Graph Tables'!$B$5</c:f>
              <c:numCache>
                <c:formatCode>General</c:formatCode>
                <c:ptCount val="1"/>
                <c:pt idx="0">
                  <c:v>60</c:v>
                </c:pt>
              </c:numCache>
            </c:numRef>
          </c:val>
        </c:ser>
        <c:dLbls>
          <c:showLegendKey val="0"/>
          <c:showVal val="0"/>
          <c:showCatName val="0"/>
          <c:showSerName val="0"/>
          <c:showPercent val="0"/>
          <c:showBubbleSize val="0"/>
        </c:dLbls>
        <c:gapWidth val="150"/>
        <c:overlap val="100"/>
        <c:axId val="127625472"/>
        <c:axId val="127635456"/>
      </c:barChart>
      <c:catAx>
        <c:axId val="127625472"/>
        <c:scaling>
          <c:orientation val="minMax"/>
        </c:scaling>
        <c:delete val="1"/>
        <c:axPos val="b"/>
        <c:majorTickMark val="out"/>
        <c:minorTickMark val="none"/>
        <c:tickLblPos val="nextTo"/>
        <c:crossAx val="127635456"/>
        <c:crosses val="autoZero"/>
        <c:auto val="1"/>
        <c:lblAlgn val="ctr"/>
        <c:lblOffset val="100"/>
        <c:noMultiLvlLbl val="0"/>
      </c:catAx>
      <c:valAx>
        <c:axId val="127635456"/>
        <c:scaling>
          <c:orientation val="minMax"/>
          <c:max val="100"/>
        </c:scaling>
        <c:delete val="1"/>
        <c:axPos val="l"/>
        <c:numFmt formatCode="General" sourceLinked="1"/>
        <c:majorTickMark val="out"/>
        <c:minorTickMark val="none"/>
        <c:tickLblPos val="nextTo"/>
        <c:crossAx val="12762547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Century Gothic" panose="020B0502020202020204" pitchFamily="34" charset="0"/>
              </a:rPr>
              <a:t>Prevalence</a:t>
            </a:r>
            <a:r>
              <a:rPr lang="en-US" sz="1200" baseline="0">
                <a:latin typeface="Century Gothic" panose="020B0502020202020204" pitchFamily="34" charset="0"/>
              </a:rPr>
              <a:t> of Anemia in Children Under 5 Y</a:t>
            </a:r>
            <a:r>
              <a:rPr lang="en-US" sz="1200">
                <a:latin typeface="Century Gothic" panose="020B0502020202020204" pitchFamily="34" charset="0"/>
              </a:rPr>
              <a:t>ears of Age</a:t>
            </a:r>
          </a:p>
        </c:rich>
      </c:tx>
      <c:overlay val="0"/>
    </c:title>
    <c:autoTitleDeleted val="0"/>
    <c:plotArea>
      <c:layout>
        <c:manualLayout>
          <c:layoutTarget val="inner"/>
          <c:xMode val="edge"/>
          <c:yMode val="edge"/>
          <c:x val="0.13785357973621143"/>
          <c:y val="0.13043202286067038"/>
          <c:w val="0.79417417274299962"/>
          <c:h val="0.63809497732352927"/>
        </c:manualLayout>
      </c:layout>
      <c:barChart>
        <c:barDir val="col"/>
        <c:grouping val="clustered"/>
        <c:varyColors val="0"/>
        <c:ser>
          <c:idx val="1"/>
          <c:order val="0"/>
          <c:tx>
            <c:strRef>
              <c:f>'Graph Tables'!$A$18</c:f>
              <c:strCache>
                <c:ptCount val="1"/>
                <c:pt idx="0">
                  <c:v>Period 2</c:v>
                </c:pt>
              </c:strCache>
            </c:strRef>
          </c:tx>
          <c:invertIfNegative val="0"/>
          <c:cat>
            <c:strRef>
              <c:f>'Graph Tables'!$B$16:$V$16</c:f>
              <c:strCache>
                <c:ptCount val="1"/>
                <c:pt idx="0">
                  <c:v>National</c:v>
                </c:pt>
              </c:strCache>
            </c:strRef>
          </c:cat>
          <c:val>
            <c:numRef>
              <c:f>[0]!AnemiaPrevChildrenPeriod2</c:f>
              <c:numCache>
                <c:formatCode>General</c:formatCode>
                <c:ptCount val="1"/>
                <c:pt idx="0">
                  <c:v>1</c:v>
                </c:pt>
              </c:numCache>
            </c:numRef>
          </c:val>
        </c:ser>
        <c:ser>
          <c:idx val="0"/>
          <c:order val="1"/>
          <c:tx>
            <c:strRef>
              <c:f>'Graph Tables'!$A$17</c:f>
              <c:strCache>
                <c:ptCount val="1"/>
                <c:pt idx="0">
                  <c:v>Period 1</c:v>
                </c:pt>
              </c:strCache>
            </c:strRef>
          </c:tx>
          <c:invertIfNegative val="0"/>
          <c:cat>
            <c:strRef>
              <c:f>'Graph Tables'!$B$16:$V$16</c:f>
              <c:strCache>
                <c:ptCount val="1"/>
                <c:pt idx="0">
                  <c:v>National</c:v>
                </c:pt>
              </c:strCache>
            </c:strRef>
          </c:cat>
          <c:val>
            <c:numRef>
              <c:f>[0]!AnemiaPrevChildrenPeriod1</c:f>
              <c:numCache>
                <c:formatCode>General</c:formatCode>
                <c:ptCount val="1"/>
                <c:pt idx="0">
                  <c:v>1</c:v>
                </c:pt>
              </c:numCache>
            </c:numRef>
          </c:val>
        </c:ser>
        <c:dLbls>
          <c:showLegendKey val="0"/>
          <c:showVal val="0"/>
          <c:showCatName val="0"/>
          <c:showSerName val="0"/>
          <c:showPercent val="0"/>
          <c:showBubbleSize val="0"/>
        </c:dLbls>
        <c:gapWidth val="150"/>
        <c:axId val="226824960"/>
        <c:axId val="226826496"/>
      </c:barChart>
      <c:catAx>
        <c:axId val="226824960"/>
        <c:scaling>
          <c:orientation val="minMax"/>
        </c:scaling>
        <c:delete val="0"/>
        <c:axPos val="b"/>
        <c:majorTickMark val="out"/>
        <c:minorTickMark val="none"/>
        <c:tickLblPos val="nextTo"/>
        <c:txPr>
          <a:bodyPr rot="-5400000" vert="horz"/>
          <a:lstStyle/>
          <a:p>
            <a:pPr>
              <a:defRPr/>
            </a:pPr>
            <a:endParaRPr lang="en-US"/>
          </a:p>
        </c:txPr>
        <c:crossAx val="226826496"/>
        <c:crosses val="autoZero"/>
        <c:auto val="1"/>
        <c:lblAlgn val="ctr"/>
        <c:lblOffset val="100"/>
        <c:noMultiLvlLbl val="0"/>
      </c:catAx>
      <c:valAx>
        <c:axId val="226826496"/>
        <c:scaling>
          <c:orientation val="minMax"/>
          <c:max val="1"/>
        </c:scaling>
        <c:delete val="0"/>
        <c:axPos val="l"/>
        <c:majorGridlines/>
        <c:numFmt formatCode="General" sourceLinked="1"/>
        <c:majorTickMark val="out"/>
        <c:minorTickMark val="none"/>
        <c:tickLblPos val="nextTo"/>
        <c:crossAx val="2268249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8536594359376894E-3"/>
          <c:w val="1"/>
          <c:h val="0.99414634056406226"/>
        </c:manualLayout>
      </c:layout>
      <c:barChart>
        <c:barDir val="col"/>
        <c:grouping val="stacked"/>
        <c:varyColors val="0"/>
        <c:ser>
          <c:idx val="0"/>
          <c:order val="0"/>
          <c:tx>
            <c:strRef>
              <c:f>'Graph Tables'!$A$2</c:f>
              <c:strCache>
                <c:ptCount val="1"/>
                <c:pt idx="0">
                  <c:v>Normal</c:v>
                </c:pt>
              </c:strCache>
            </c:strRef>
          </c:tx>
          <c:spPr>
            <a:solidFill>
              <a:srgbClr val="0070C0"/>
            </a:solidFill>
          </c:spPr>
          <c:invertIfNegative val="0"/>
          <c:val>
            <c:numRef>
              <c:f>'Graph Tables'!$B$2</c:f>
              <c:numCache>
                <c:formatCode>General</c:formatCode>
                <c:ptCount val="1"/>
                <c:pt idx="0">
                  <c:v>4.9000000000000004</c:v>
                </c:pt>
              </c:numCache>
            </c:numRef>
          </c:val>
        </c:ser>
        <c:ser>
          <c:idx val="1"/>
          <c:order val="1"/>
          <c:tx>
            <c:strRef>
              <c:f>'Graph Tables'!$A$3</c:f>
              <c:strCache>
                <c:ptCount val="1"/>
                <c:pt idx="0">
                  <c:v>Mild</c:v>
                </c:pt>
              </c:strCache>
            </c:strRef>
          </c:tx>
          <c:spPr>
            <a:solidFill>
              <a:srgbClr val="00B050"/>
            </a:solidFill>
          </c:spPr>
          <c:invertIfNegative val="0"/>
          <c:val>
            <c:numRef>
              <c:f>'Graph Tables'!$B$3</c:f>
              <c:numCache>
                <c:formatCode>General</c:formatCode>
                <c:ptCount val="1"/>
                <c:pt idx="0">
                  <c:v>14.9</c:v>
                </c:pt>
              </c:numCache>
            </c:numRef>
          </c:val>
        </c:ser>
        <c:ser>
          <c:idx val="2"/>
          <c:order val="2"/>
          <c:tx>
            <c:strRef>
              <c:f>'Graph Tables'!$A$4</c:f>
              <c:strCache>
                <c:ptCount val="1"/>
                <c:pt idx="0">
                  <c:v>Medium</c:v>
                </c:pt>
              </c:strCache>
            </c:strRef>
          </c:tx>
          <c:spPr>
            <a:solidFill>
              <a:srgbClr val="FFC000"/>
            </a:solidFill>
          </c:spPr>
          <c:invertIfNegative val="0"/>
          <c:val>
            <c:numRef>
              <c:f>'Graph Tables'!$B$4</c:f>
              <c:numCache>
                <c:formatCode>General</c:formatCode>
                <c:ptCount val="1"/>
                <c:pt idx="0">
                  <c:v>19.899999999999999</c:v>
                </c:pt>
              </c:numCache>
            </c:numRef>
          </c:val>
        </c:ser>
        <c:ser>
          <c:idx val="3"/>
          <c:order val="3"/>
          <c:tx>
            <c:strRef>
              <c:f>'Graph Tables'!$A$5</c:f>
              <c:strCache>
                <c:ptCount val="1"/>
                <c:pt idx="0">
                  <c:v>Severe</c:v>
                </c:pt>
              </c:strCache>
            </c:strRef>
          </c:tx>
          <c:spPr>
            <a:solidFill>
              <a:srgbClr val="C00000"/>
            </a:solidFill>
          </c:spPr>
          <c:invertIfNegative val="0"/>
          <c:val>
            <c:numRef>
              <c:f>'Graph Tables'!$B$5</c:f>
              <c:numCache>
                <c:formatCode>General</c:formatCode>
                <c:ptCount val="1"/>
                <c:pt idx="0">
                  <c:v>60</c:v>
                </c:pt>
              </c:numCache>
            </c:numRef>
          </c:val>
        </c:ser>
        <c:dLbls>
          <c:showLegendKey val="0"/>
          <c:showVal val="0"/>
          <c:showCatName val="0"/>
          <c:showSerName val="0"/>
          <c:showPercent val="0"/>
          <c:showBubbleSize val="0"/>
        </c:dLbls>
        <c:gapWidth val="150"/>
        <c:overlap val="100"/>
        <c:axId val="226878208"/>
        <c:axId val="226879744"/>
      </c:barChart>
      <c:catAx>
        <c:axId val="226878208"/>
        <c:scaling>
          <c:orientation val="minMax"/>
        </c:scaling>
        <c:delete val="1"/>
        <c:axPos val="b"/>
        <c:majorTickMark val="out"/>
        <c:minorTickMark val="none"/>
        <c:tickLblPos val="nextTo"/>
        <c:crossAx val="226879744"/>
        <c:crosses val="autoZero"/>
        <c:auto val="1"/>
        <c:lblAlgn val="ctr"/>
        <c:lblOffset val="100"/>
        <c:noMultiLvlLbl val="0"/>
      </c:catAx>
      <c:valAx>
        <c:axId val="226879744"/>
        <c:scaling>
          <c:orientation val="minMax"/>
          <c:max val="100"/>
        </c:scaling>
        <c:delete val="1"/>
        <c:axPos val="l"/>
        <c:numFmt formatCode="General" sourceLinked="1"/>
        <c:majorTickMark val="out"/>
        <c:minorTickMark val="none"/>
        <c:tickLblPos val="nextTo"/>
        <c:crossAx val="22687820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Century Gothic" panose="020B0502020202020204" pitchFamily="34" charset="0"/>
              </a:defRPr>
            </a:pPr>
            <a:r>
              <a:rPr lang="en-US" sz="1200">
                <a:latin typeface="Century Gothic" panose="020B0502020202020204" pitchFamily="34" charset="0"/>
              </a:rPr>
              <a:t>Prevalence of Risk Factors for Anemia: Malaria</a:t>
            </a:r>
          </a:p>
        </c:rich>
      </c:tx>
      <c:overlay val="0"/>
    </c:title>
    <c:autoTitleDeleted val="0"/>
    <c:plotArea>
      <c:layout/>
      <c:barChart>
        <c:barDir val="col"/>
        <c:grouping val="clustered"/>
        <c:varyColors val="0"/>
        <c:ser>
          <c:idx val="1"/>
          <c:order val="0"/>
          <c:tx>
            <c:strRef>
              <c:f>'Graph Tables'!$D$21</c:f>
              <c:strCache>
                <c:ptCount val="1"/>
                <c:pt idx="0">
                  <c:v>Previous</c:v>
                </c:pt>
              </c:strCache>
            </c:strRef>
          </c:tx>
          <c:invertIfNegative val="0"/>
          <c:cat>
            <c:multiLvlStrRef>
              <c:f>'Graph Tables'!$A$22:$B$23</c:f>
              <c:multiLvlStrCache>
                <c:ptCount val="2"/>
                <c:lvl>
                  <c:pt idx="0">
                    <c:v>Women 19-49 Years</c:v>
                  </c:pt>
                  <c:pt idx="1">
                    <c:v>Children 6-59 Months</c:v>
                  </c:pt>
                </c:lvl>
                <c:lvl>
                  <c:pt idx="0">
                    <c:v>Malaria</c:v>
                  </c:pt>
                </c:lvl>
              </c:multiLvlStrCache>
            </c:multiLvlStrRef>
          </c:cat>
          <c:val>
            <c:numRef>
              <c:f>'Graph Tables'!$D$22:$D$23</c:f>
              <c:numCache>
                <c:formatCode>0%</c:formatCode>
                <c:ptCount val="2"/>
                <c:pt idx="0">
                  <c:v>0</c:v>
                </c:pt>
                <c:pt idx="1">
                  <c:v>0</c:v>
                </c:pt>
              </c:numCache>
            </c:numRef>
          </c:val>
        </c:ser>
        <c:ser>
          <c:idx val="0"/>
          <c:order val="1"/>
          <c:tx>
            <c:strRef>
              <c:f>'Graph Tables'!$C$21</c:f>
              <c:strCache>
                <c:ptCount val="1"/>
                <c:pt idx="0">
                  <c:v>Most Recent</c:v>
                </c:pt>
              </c:strCache>
            </c:strRef>
          </c:tx>
          <c:invertIfNegative val="0"/>
          <c:cat>
            <c:multiLvlStrRef>
              <c:f>'Graph Tables'!$A$22:$B$23</c:f>
              <c:multiLvlStrCache>
                <c:ptCount val="2"/>
                <c:lvl>
                  <c:pt idx="0">
                    <c:v>Women 19-49 Years</c:v>
                  </c:pt>
                  <c:pt idx="1">
                    <c:v>Children 6-59 Months</c:v>
                  </c:pt>
                </c:lvl>
                <c:lvl>
                  <c:pt idx="0">
                    <c:v>Malaria</c:v>
                  </c:pt>
                </c:lvl>
              </c:multiLvlStrCache>
            </c:multiLvlStrRef>
          </c:cat>
          <c:val>
            <c:numRef>
              <c:f>'Graph Tables'!$C$22:$C$23</c:f>
              <c:numCache>
                <c:formatCode>0%</c:formatCode>
                <c:ptCount val="2"/>
                <c:pt idx="0">
                  <c:v>0</c:v>
                </c:pt>
                <c:pt idx="1">
                  <c:v>0</c:v>
                </c:pt>
              </c:numCache>
            </c:numRef>
          </c:val>
        </c:ser>
        <c:dLbls>
          <c:showLegendKey val="0"/>
          <c:showVal val="0"/>
          <c:showCatName val="0"/>
          <c:showSerName val="0"/>
          <c:showPercent val="0"/>
          <c:showBubbleSize val="0"/>
        </c:dLbls>
        <c:gapWidth val="150"/>
        <c:axId val="226899840"/>
        <c:axId val="226901376"/>
      </c:barChart>
      <c:catAx>
        <c:axId val="226899840"/>
        <c:scaling>
          <c:orientation val="minMax"/>
        </c:scaling>
        <c:delete val="0"/>
        <c:axPos val="b"/>
        <c:majorTickMark val="out"/>
        <c:minorTickMark val="none"/>
        <c:tickLblPos val="nextTo"/>
        <c:crossAx val="226901376"/>
        <c:crosses val="autoZero"/>
        <c:auto val="1"/>
        <c:lblAlgn val="ctr"/>
        <c:lblOffset val="100"/>
        <c:noMultiLvlLbl val="0"/>
      </c:catAx>
      <c:valAx>
        <c:axId val="226901376"/>
        <c:scaling>
          <c:orientation val="minMax"/>
          <c:max val="1"/>
          <c:min val="0"/>
        </c:scaling>
        <c:delete val="0"/>
        <c:axPos val="l"/>
        <c:majorGridlines/>
        <c:numFmt formatCode="0%" sourceLinked="1"/>
        <c:majorTickMark val="out"/>
        <c:minorTickMark val="none"/>
        <c:tickLblPos val="nextTo"/>
        <c:crossAx val="2268998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Century Gothic" panose="020B0502020202020204" pitchFamily="34" charset="0"/>
              </a:defRPr>
            </a:pPr>
            <a:r>
              <a:rPr lang="en-US" sz="1200">
                <a:latin typeface="Century Gothic" panose="020B0502020202020204" pitchFamily="34" charset="0"/>
              </a:rPr>
              <a:t>Prevalence of Risk Factors for Anemia:</a:t>
            </a:r>
            <a:r>
              <a:rPr lang="en-US" sz="1200" baseline="0">
                <a:latin typeface="Century Gothic" panose="020B0502020202020204" pitchFamily="34" charset="0"/>
              </a:rPr>
              <a:t> Micronutrient Deficiencies</a:t>
            </a:r>
            <a:endParaRPr lang="en-US" sz="1200">
              <a:latin typeface="Century Gothic" panose="020B0502020202020204" pitchFamily="34" charset="0"/>
            </a:endParaRPr>
          </a:p>
        </c:rich>
      </c:tx>
      <c:overlay val="0"/>
    </c:title>
    <c:autoTitleDeleted val="0"/>
    <c:plotArea>
      <c:layout/>
      <c:barChart>
        <c:barDir val="col"/>
        <c:grouping val="clustered"/>
        <c:varyColors val="0"/>
        <c:ser>
          <c:idx val="1"/>
          <c:order val="0"/>
          <c:tx>
            <c:strRef>
              <c:f>'Graph Tables'!$D$32</c:f>
              <c:strCache>
                <c:ptCount val="1"/>
                <c:pt idx="0">
                  <c:v>Previous</c:v>
                </c:pt>
              </c:strCache>
            </c:strRef>
          </c:tx>
          <c:invertIfNegative val="0"/>
          <c:cat>
            <c:multiLvlStrRef>
              <c:f>('Graph Tables'!$A$33:$B$36,'Graph Tables'!$A$41:$B$42)</c:f>
              <c:multiLvlStrCache>
                <c:ptCount val="6"/>
                <c:lvl>
                  <c:pt idx="0">
                    <c:v>Women 19-49 Years</c:v>
                  </c:pt>
                  <c:pt idx="1">
                    <c:v>Children 6-59 Months</c:v>
                  </c:pt>
                  <c:pt idx="2">
                    <c:v>Women 19-49 Years</c:v>
                  </c:pt>
                  <c:pt idx="3">
                    <c:v>Children 6-59 Months</c:v>
                  </c:pt>
                  <c:pt idx="4">
                    <c:v>Women 19-49 Years</c:v>
                  </c:pt>
                  <c:pt idx="5">
                    <c:v>Children 6-59 Months</c:v>
                  </c:pt>
                </c:lvl>
                <c:lvl>
                  <c:pt idx="0">
                    <c:v>Iron Deficiency</c:v>
                  </c:pt>
                  <c:pt idx="2">
                    <c:v>Vitamin A Deficiency</c:v>
                  </c:pt>
                  <c:pt idx="4">
                    <c:v>Zinc Deficiency</c:v>
                  </c:pt>
                </c:lvl>
              </c:multiLvlStrCache>
            </c:multiLvlStrRef>
          </c:cat>
          <c:val>
            <c:numRef>
              <c:f>('Graph Tables'!$D$33:$D$36,'Graph Tables'!$D$41:$D$42)</c:f>
              <c:numCache>
                <c:formatCode>0%</c:formatCode>
                <c:ptCount val="6"/>
                <c:pt idx="0">
                  <c:v>0</c:v>
                </c:pt>
                <c:pt idx="1">
                  <c:v>0</c:v>
                </c:pt>
                <c:pt idx="2">
                  <c:v>0</c:v>
                </c:pt>
                <c:pt idx="3">
                  <c:v>0</c:v>
                </c:pt>
                <c:pt idx="4">
                  <c:v>0</c:v>
                </c:pt>
                <c:pt idx="5">
                  <c:v>0</c:v>
                </c:pt>
              </c:numCache>
            </c:numRef>
          </c:val>
        </c:ser>
        <c:ser>
          <c:idx val="0"/>
          <c:order val="1"/>
          <c:tx>
            <c:strRef>
              <c:f>'Graph Tables'!$C$32</c:f>
              <c:strCache>
                <c:ptCount val="1"/>
                <c:pt idx="0">
                  <c:v>Most Recent</c:v>
                </c:pt>
              </c:strCache>
            </c:strRef>
          </c:tx>
          <c:invertIfNegative val="0"/>
          <c:cat>
            <c:multiLvlStrRef>
              <c:f>('Graph Tables'!$A$33:$B$36,'Graph Tables'!$A$41:$B$42)</c:f>
              <c:multiLvlStrCache>
                <c:ptCount val="6"/>
                <c:lvl>
                  <c:pt idx="0">
                    <c:v>Women 19-49 Years</c:v>
                  </c:pt>
                  <c:pt idx="1">
                    <c:v>Children 6-59 Months</c:v>
                  </c:pt>
                  <c:pt idx="2">
                    <c:v>Women 19-49 Years</c:v>
                  </c:pt>
                  <c:pt idx="3">
                    <c:v>Children 6-59 Months</c:v>
                  </c:pt>
                  <c:pt idx="4">
                    <c:v>Women 19-49 Years</c:v>
                  </c:pt>
                  <c:pt idx="5">
                    <c:v>Children 6-59 Months</c:v>
                  </c:pt>
                </c:lvl>
                <c:lvl>
                  <c:pt idx="0">
                    <c:v>Iron Deficiency</c:v>
                  </c:pt>
                  <c:pt idx="2">
                    <c:v>Vitamin A Deficiency</c:v>
                  </c:pt>
                  <c:pt idx="4">
                    <c:v>Zinc Deficiency</c:v>
                  </c:pt>
                </c:lvl>
              </c:multiLvlStrCache>
            </c:multiLvlStrRef>
          </c:cat>
          <c:val>
            <c:numRef>
              <c:f>('Graph Tables'!$C$33:$C$36,'Graph Tables'!$C$41:$C$42)</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226926976"/>
        <c:axId val="226928512"/>
      </c:barChart>
      <c:catAx>
        <c:axId val="226926976"/>
        <c:scaling>
          <c:orientation val="minMax"/>
        </c:scaling>
        <c:delete val="0"/>
        <c:axPos val="b"/>
        <c:majorTickMark val="out"/>
        <c:minorTickMark val="none"/>
        <c:tickLblPos val="nextTo"/>
        <c:crossAx val="226928512"/>
        <c:crosses val="autoZero"/>
        <c:auto val="1"/>
        <c:lblAlgn val="ctr"/>
        <c:lblOffset val="100"/>
        <c:noMultiLvlLbl val="0"/>
      </c:catAx>
      <c:valAx>
        <c:axId val="226928512"/>
        <c:scaling>
          <c:orientation val="minMax"/>
          <c:max val="1"/>
          <c:min val="0"/>
        </c:scaling>
        <c:delete val="0"/>
        <c:axPos val="l"/>
        <c:majorGridlines/>
        <c:numFmt formatCode="0%" sourceLinked="1"/>
        <c:majorTickMark val="out"/>
        <c:minorTickMark val="none"/>
        <c:tickLblPos val="nextTo"/>
        <c:crossAx val="2269269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Century Gothic" panose="020B0502020202020204" pitchFamily="34" charset="0"/>
              </a:defRPr>
            </a:pPr>
            <a:r>
              <a:rPr lang="en-US" sz="1200">
                <a:latin typeface="Century Gothic" panose="020B0502020202020204" pitchFamily="34" charset="0"/>
              </a:rPr>
              <a:t>Prevalence of Risk Factors for Anemia: Infections and Inflammation</a:t>
            </a:r>
          </a:p>
        </c:rich>
      </c:tx>
      <c:overlay val="0"/>
    </c:title>
    <c:autoTitleDeleted val="0"/>
    <c:plotArea>
      <c:layout/>
      <c:barChart>
        <c:barDir val="col"/>
        <c:grouping val="clustered"/>
        <c:varyColors val="0"/>
        <c:ser>
          <c:idx val="1"/>
          <c:order val="0"/>
          <c:tx>
            <c:strRef>
              <c:f>'Graph Tables'!$D$21</c:f>
              <c:strCache>
                <c:ptCount val="1"/>
                <c:pt idx="0">
                  <c:v>Previous</c:v>
                </c:pt>
              </c:strCache>
            </c:strRef>
          </c:tx>
          <c:invertIfNegative val="0"/>
          <c:cat>
            <c:multiLvlStrRef>
              <c:f>'Graph Tables'!$A$24:$B$29</c:f>
              <c:multiLvlStrCache>
                <c:ptCount val="6"/>
                <c:lvl>
                  <c:pt idx="0">
                    <c:v>Women 19-49 Years</c:v>
                  </c:pt>
                  <c:pt idx="1">
                    <c:v>Children 6-59 Months</c:v>
                  </c:pt>
                  <c:pt idx="2">
                    <c:v>Women 19-49 Years</c:v>
                  </c:pt>
                  <c:pt idx="3">
                    <c:v>Children 6-59 Months</c:v>
                  </c:pt>
                  <c:pt idx="4">
                    <c:v>Women 19-49 Years</c:v>
                  </c:pt>
                  <c:pt idx="5">
                    <c:v>Children 6-59 Months</c:v>
                  </c:pt>
                </c:lvl>
                <c:lvl>
                  <c:pt idx="0">
                    <c:v>Soil-transmitted helminth Infections</c:v>
                  </c:pt>
                  <c:pt idx="2">
                    <c:v>Schistosomiasis</c:v>
                  </c:pt>
                  <c:pt idx="4">
                    <c:v>Inflamation</c:v>
                  </c:pt>
                </c:lvl>
              </c:multiLvlStrCache>
            </c:multiLvlStrRef>
          </c:cat>
          <c:val>
            <c:numRef>
              <c:f>'Graph Tables'!$D$24:$D$29</c:f>
              <c:numCache>
                <c:formatCode>0%</c:formatCode>
                <c:ptCount val="6"/>
                <c:pt idx="0">
                  <c:v>0</c:v>
                </c:pt>
                <c:pt idx="1">
                  <c:v>0</c:v>
                </c:pt>
                <c:pt idx="2">
                  <c:v>0</c:v>
                </c:pt>
                <c:pt idx="3">
                  <c:v>0</c:v>
                </c:pt>
                <c:pt idx="4">
                  <c:v>0</c:v>
                </c:pt>
                <c:pt idx="5">
                  <c:v>0</c:v>
                </c:pt>
              </c:numCache>
            </c:numRef>
          </c:val>
        </c:ser>
        <c:ser>
          <c:idx val="0"/>
          <c:order val="1"/>
          <c:tx>
            <c:strRef>
              <c:f>'Graph Tables'!$C$21</c:f>
              <c:strCache>
                <c:ptCount val="1"/>
                <c:pt idx="0">
                  <c:v>Most Recent</c:v>
                </c:pt>
              </c:strCache>
            </c:strRef>
          </c:tx>
          <c:invertIfNegative val="0"/>
          <c:cat>
            <c:multiLvlStrRef>
              <c:f>'Graph Tables'!$A$24:$B$29</c:f>
              <c:multiLvlStrCache>
                <c:ptCount val="6"/>
                <c:lvl>
                  <c:pt idx="0">
                    <c:v>Women 19-49 Years</c:v>
                  </c:pt>
                  <c:pt idx="1">
                    <c:v>Children 6-59 Months</c:v>
                  </c:pt>
                  <c:pt idx="2">
                    <c:v>Women 19-49 Years</c:v>
                  </c:pt>
                  <c:pt idx="3">
                    <c:v>Children 6-59 Months</c:v>
                  </c:pt>
                  <c:pt idx="4">
                    <c:v>Women 19-49 Years</c:v>
                  </c:pt>
                  <c:pt idx="5">
                    <c:v>Children 6-59 Months</c:v>
                  </c:pt>
                </c:lvl>
                <c:lvl>
                  <c:pt idx="0">
                    <c:v>Soil-transmitted helminth Infections</c:v>
                  </c:pt>
                  <c:pt idx="2">
                    <c:v>Schistosomiasis</c:v>
                  </c:pt>
                  <c:pt idx="4">
                    <c:v>Inflamation</c:v>
                  </c:pt>
                </c:lvl>
              </c:multiLvlStrCache>
            </c:multiLvlStrRef>
          </c:cat>
          <c:val>
            <c:numRef>
              <c:f>'Graph Tables'!$C$24:$C$29</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226949760"/>
        <c:axId val="227299712"/>
      </c:barChart>
      <c:catAx>
        <c:axId val="226949760"/>
        <c:scaling>
          <c:orientation val="minMax"/>
        </c:scaling>
        <c:delete val="0"/>
        <c:axPos val="b"/>
        <c:majorTickMark val="out"/>
        <c:minorTickMark val="none"/>
        <c:tickLblPos val="nextTo"/>
        <c:crossAx val="227299712"/>
        <c:crosses val="autoZero"/>
        <c:auto val="1"/>
        <c:lblAlgn val="ctr"/>
        <c:lblOffset val="100"/>
        <c:noMultiLvlLbl val="0"/>
      </c:catAx>
      <c:valAx>
        <c:axId val="227299712"/>
        <c:scaling>
          <c:orientation val="minMax"/>
          <c:max val="1"/>
          <c:min val="0"/>
        </c:scaling>
        <c:delete val="0"/>
        <c:axPos val="l"/>
        <c:majorGridlines/>
        <c:numFmt formatCode="0%" sourceLinked="1"/>
        <c:majorTickMark val="out"/>
        <c:minorTickMark val="none"/>
        <c:tickLblPos val="nextTo"/>
        <c:crossAx val="2269497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Century Gothic" panose="020B0502020202020204" pitchFamily="34" charset="0"/>
              </a:defRPr>
            </a:pPr>
            <a:r>
              <a:rPr lang="en-US" sz="1200">
                <a:latin typeface="Century Gothic" panose="020B0502020202020204" pitchFamily="34" charset="0"/>
              </a:rPr>
              <a:t>Prevalence of Risk Factors for Anemia:</a:t>
            </a:r>
            <a:r>
              <a:rPr lang="en-US" sz="1200" baseline="0">
                <a:latin typeface="Century Gothic" panose="020B0502020202020204" pitchFamily="34" charset="0"/>
              </a:rPr>
              <a:t> Micronutrient Deficiencies</a:t>
            </a:r>
            <a:endParaRPr lang="en-US" sz="1200">
              <a:latin typeface="Century Gothic" panose="020B0502020202020204" pitchFamily="34" charset="0"/>
            </a:endParaRPr>
          </a:p>
        </c:rich>
      </c:tx>
      <c:overlay val="0"/>
    </c:title>
    <c:autoTitleDeleted val="0"/>
    <c:plotArea>
      <c:layout/>
      <c:barChart>
        <c:barDir val="col"/>
        <c:grouping val="clustered"/>
        <c:varyColors val="0"/>
        <c:ser>
          <c:idx val="1"/>
          <c:order val="0"/>
          <c:tx>
            <c:strRef>
              <c:f>'Graph Tables'!$D$32</c:f>
              <c:strCache>
                <c:ptCount val="1"/>
                <c:pt idx="0">
                  <c:v>Previous</c:v>
                </c:pt>
              </c:strCache>
            </c:strRef>
          </c:tx>
          <c:invertIfNegative val="0"/>
          <c:cat>
            <c:multiLvlStrRef>
              <c:f>('Graph Tables'!$A$37:$B$37,'Graph Tables'!$A$39:$B$39)</c:f>
              <c:multiLvlStrCache>
                <c:ptCount val="2"/>
                <c:lvl>
                  <c:pt idx="0">
                    <c:v>Women 19-49 Years</c:v>
                  </c:pt>
                  <c:pt idx="1">
                    <c:v>Women 19-49 Years</c:v>
                  </c:pt>
                </c:lvl>
                <c:lvl>
                  <c:pt idx="0">
                    <c:v>Folate Deficiency</c:v>
                  </c:pt>
                  <c:pt idx="1">
                    <c:v>Vitamin B12 Deficiency</c:v>
                  </c:pt>
                </c:lvl>
              </c:multiLvlStrCache>
            </c:multiLvlStrRef>
          </c:cat>
          <c:val>
            <c:numRef>
              <c:f>('Graph Tables'!$D$37,'Graph Tables'!$D$39)</c:f>
              <c:numCache>
                <c:formatCode>0%</c:formatCode>
                <c:ptCount val="2"/>
                <c:pt idx="0">
                  <c:v>0</c:v>
                </c:pt>
                <c:pt idx="1">
                  <c:v>0</c:v>
                </c:pt>
              </c:numCache>
            </c:numRef>
          </c:val>
        </c:ser>
        <c:ser>
          <c:idx val="0"/>
          <c:order val="1"/>
          <c:tx>
            <c:strRef>
              <c:f>'Graph Tables'!$C$32</c:f>
              <c:strCache>
                <c:ptCount val="1"/>
                <c:pt idx="0">
                  <c:v>Most Recent</c:v>
                </c:pt>
              </c:strCache>
            </c:strRef>
          </c:tx>
          <c:invertIfNegative val="0"/>
          <c:cat>
            <c:multiLvlStrRef>
              <c:f>('Graph Tables'!$A$37:$B$37,'Graph Tables'!$A$39:$B$39)</c:f>
              <c:multiLvlStrCache>
                <c:ptCount val="2"/>
                <c:lvl>
                  <c:pt idx="0">
                    <c:v>Women 19-49 Years</c:v>
                  </c:pt>
                  <c:pt idx="1">
                    <c:v>Women 19-49 Years</c:v>
                  </c:pt>
                </c:lvl>
                <c:lvl>
                  <c:pt idx="0">
                    <c:v>Folate Deficiency</c:v>
                  </c:pt>
                  <c:pt idx="1">
                    <c:v>Vitamin B12 Deficiency</c:v>
                  </c:pt>
                </c:lvl>
              </c:multiLvlStrCache>
            </c:multiLvlStrRef>
          </c:cat>
          <c:val>
            <c:numRef>
              <c:f>('Graph Tables'!$C$37,'Graph Tables'!$C$39)</c:f>
              <c:numCache>
                <c:formatCode>0%</c:formatCode>
                <c:ptCount val="2"/>
                <c:pt idx="0">
                  <c:v>0</c:v>
                </c:pt>
                <c:pt idx="1">
                  <c:v>0</c:v>
                </c:pt>
              </c:numCache>
            </c:numRef>
          </c:val>
        </c:ser>
        <c:dLbls>
          <c:showLegendKey val="0"/>
          <c:showVal val="0"/>
          <c:showCatName val="0"/>
          <c:showSerName val="0"/>
          <c:showPercent val="0"/>
          <c:showBubbleSize val="0"/>
        </c:dLbls>
        <c:gapWidth val="150"/>
        <c:axId val="227325056"/>
        <c:axId val="227326592"/>
      </c:barChart>
      <c:catAx>
        <c:axId val="227325056"/>
        <c:scaling>
          <c:orientation val="minMax"/>
        </c:scaling>
        <c:delete val="0"/>
        <c:axPos val="b"/>
        <c:majorTickMark val="out"/>
        <c:minorTickMark val="none"/>
        <c:tickLblPos val="nextTo"/>
        <c:crossAx val="227326592"/>
        <c:crosses val="autoZero"/>
        <c:auto val="1"/>
        <c:lblAlgn val="ctr"/>
        <c:lblOffset val="100"/>
        <c:noMultiLvlLbl val="0"/>
      </c:catAx>
      <c:valAx>
        <c:axId val="227326592"/>
        <c:scaling>
          <c:orientation val="minMax"/>
          <c:max val="1"/>
          <c:min val="0"/>
        </c:scaling>
        <c:delete val="0"/>
        <c:axPos val="l"/>
        <c:majorGridlines/>
        <c:numFmt formatCode="0%" sourceLinked="1"/>
        <c:majorTickMark val="out"/>
        <c:minorTickMark val="none"/>
        <c:tickLblPos val="nextTo"/>
        <c:crossAx val="2273250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Century Gothic" panose="020B0502020202020204" pitchFamily="34" charset="0"/>
              </a:defRPr>
            </a:pPr>
            <a:r>
              <a:rPr lang="en-US" sz="1200">
                <a:latin typeface="Century Gothic" panose="020B0502020202020204" pitchFamily="34" charset="0"/>
              </a:rPr>
              <a:t>Prevalence of Risk Factors for Anemia:</a:t>
            </a:r>
            <a:r>
              <a:rPr lang="en-US" sz="1200" baseline="0">
                <a:latin typeface="Century Gothic" panose="020B0502020202020204" pitchFamily="34" charset="0"/>
              </a:rPr>
              <a:t> Blood Disorders</a:t>
            </a:r>
            <a:endParaRPr lang="en-US" sz="1200">
              <a:latin typeface="Century Gothic" panose="020B0502020202020204" pitchFamily="34" charset="0"/>
            </a:endParaRPr>
          </a:p>
        </c:rich>
      </c:tx>
      <c:overlay val="0"/>
    </c:title>
    <c:autoTitleDeleted val="0"/>
    <c:plotArea>
      <c:layout/>
      <c:barChart>
        <c:barDir val="col"/>
        <c:grouping val="clustered"/>
        <c:varyColors val="0"/>
        <c:ser>
          <c:idx val="1"/>
          <c:order val="0"/>
          <c:tx>
            <c:strRef>
              <c:f>'Graph Tables'!$D$45</c:f>
              <c:strCache>
                <c:ptCount val="1"/>
                <c:pt idx="0">
                  <c:v>Previous</c:v>
                </c:pt>
              </c:strCache>
            </c:strRef>
          </c:tx>
          <c:invertIfNegative val="0"/>
          <c:cat>
            <c:multiLvlStrRef>
              <c:f>'Graph Tables'!$A$46:$B$51</c:f>
              <c:multiLvlStrCache>
                <c:ptCount val="6"/>
                <c:lvl>
                  <c:pt idx="0">
                    <c:v>All age groups</c:v>
                  </c:pt>
                  <c:pt idx="1">
                    <c:v>All age groups</c:v>
                  </c:pt>
                  <c:pt idx="2">
                    <c:v>All age groups</c:v>
                  </c:pt>
                  <c:pt idx="3">
                    <c:v>All age groups</c:v>
                  </c:pt>
                  <c:pt idx="4">
                    <c:v>All age groups</c:v>
                  </c:pt>
                  <c:pt idx="5">
                    <c:v>All age groups</c:v>
                  </c:pt>
                </c:lvl>
                <c:lvl>
                  <c:pt idx="0">
                    <c:v>heterozygous alpha-Thalassemia</c:v>
                  </c:pt>
                  <c:pt idx="1">
                    <c:v>homozygous alpha-Thalassemia</c:v>
                  </c:pt>
                  <c:pt idx="2">
                    <c:v>heterozygous beta-Thalassemia</c:v>
                  </c:pt>
                  <c:pt idx="3">
                    <c:v>homozygous beta-Thalassemia</c:v>
                  </c:pt>
                  <c:pt idx="4">
                    <c:v>Sickle Cell Trait</c:v>
                  </c:pt>
                  <c:pt idx="5">
                    <c:v>Sickle Cell Disease</c:v>
                  </c:pt>
                </c:lvl>
              </c:multiLvlStrCache>
            </c:multiLvlStrRef>
          </c:cat>
          <c:val>
            <c:numRef>
              <c:f>'Graph Tables'!$D$46:$D$51</c:f>
              <c:numCache>
                <c:formatCode>0%</c:formatCode>
                <c:ptCount val="6"/>
                <c:pt idx="0">
                  <c:v>0</c:v>
                </c:pt>
                <c:pt idx="1">
                  <c:v>0</c:v>
                </c:pt>
                <c:pt idx="2">
                  <c:v>0</c:v>
                </c:pt>
                <c:pt idx="3">
                  <c:v>0</c:v>
                </c:pt>
                <c:pt idx="4">
                  <c:v>0</c:v>
                </c:pt>
                <c:pt idx="5">
                  <c:v>0</c:v>
                </c:pt>
              </c:numCache>
            </c:numRef>
          </c:val>
        </c:ser>
        <c:ser>
          <c:idx val="0"/>
          <c:order val="1"/>
          <c:tx>
            <c:strRef>
              <c:f>'Graph Tables'!$C$45</c:f>
              <c:strCache>
                <c:ptCount val="1"/>
                <c:pt idx="0">
                  <c:v>Most Recent</c:v>
                </c:pt>
              </c:strCache>
            </c:strRef>
          </c:tx>
          <c:invertIfNegative val="0"/>
          <c:cat>
            <c:multiLvlStrRef>
              <c:f>'Graph Tables'!$A$46:$B$51</c:f>
              <c:multiLvlStrCache>
                <c:ptCount val="6"/>
                <c:lvl>
                  <c:pt idx="0">
                    <c:v>All age groups</c:v>
                  </c:pt>
                  <c:pt idx="1">
                    <c:v>All age groups</c:v>
                  </c:pt>
                  <c:pt idx="2">
                    <c:v>All age groups</c:v>
                  </c:pt>
                  <c:pt idx="3">
                    <c:v>All age groups</c:v>
                  </c:pt>
                  <c:pt idx="4">
                    <c:v>All age groups</c:v>
                  </c:pt>
                  <c:pt idx="5">
                    <c:v>All age groups</c:v>
                  </c:pt>
                </c:lvl>
                <c:lvl>
                  <c:pt idx="0">
                    <c:v>heterozygous alpha-Thalassemia</c:v>
                  </c:pt>
                  <c:pt idx="1">
                    <c:v>homozygous alpha-Thalassemia</c:v>
                  </c:pt>
                  <c:pt idx="2">
                    <c:v>heterozygous beta-Thalassemia</c:v>
                  </c:pt>
                  <c:pt idx="3">
                    <c:v>homozygous beta-Thalassemia</c:v>
                  </c:pt>
                  <c:pt idx="4">
                    <c:v>Sickle Cell Trait</c:v>
                  </c:pt>
                  <c:pt idx="5">
                    <c:v>Sickle Cell Disease</c:v>
                  </c:pt>
                </c:lvl>
              </c:multiLvlStrCache>
            </c:multiLvlStrRef>
          </c:cat>
          <c:val>
            <c:numRef>
              <c:f>'Graph Tables'!$C$46:$C$51</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227356032"/>
        <c:axId val="227361920"/>
      </c:barChart>
      <c:catAx>
        <c:axId val="227356032"/>
        <c:scaling>
          <c:orientation val="minMax"/>
        </c:scaling>
        <c:delete val="0"/>
        <c:axPos val="b"/>
        <c:majorTickMark val="out"/>
        <c:minorTickMark val="none"/>
        <c:tickLblPos val="nextTo"/>
        <c:crossAx val="227361920"/>
        <c:crosses val="autoZero"/>
        <c:auto val="1"/>
        <c:lblAlgn val="ctr"/>
        <c:lblOffset val="100"/>
        <c:noMultiLvlLbl val="0"/>
      </c:catAx>
      <c:valAx>
        <c:axId val="227361920"/>
        <c:scaling>
          <c:orientation val="minMax"/>
          <c:max val="1"/>
          <c:min val="0"/>
        </c:scaling>
        <c:delete val="0"/>
        <c:axPos val="l"/>
        <c:majorGridlines/>
        <c:numFmt formatCode="0%" sourceLinked="1"/>
        <c:majorTickMark val="out"/>
        <c:minorTickMark val="none"/>
        <c:tickLblPos val="nextTo"/>
        <c:crossAx val="2273560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Policy Questionnaire'!A1"/><Relationship Id="rId2" Type="http://schemas.openxmlformats.org/officeDocument/2006/relationships/hyperlink" Target="#'Program Questionnaire'!A1"/><Relationship Id="rId1" Type="http://schemas.openxmlformats.org/officeDocument/2006/relationships/hyperlink" Target="#'Prevalence Questionnaire'!A1"/><Relationship Id="rId5" Type="http://schemas.openxmlformats.org/officeDocument/2006/relationships/image" Target="../media/image2.png"/><Relationship Id="rId4"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Overview Dashboard'!A1"/><Relationship Id="rId1" Type="http://schemas.openxmlformats.org/officeDocument/2006/relationships/hyperlink" Target="#'Tool Overview'!A1"/></Relationships>
</file>

<file path=xl/drawings/_rels/drawing3.xml.rels><?xml version="1.0" encoding="UTF-8" standalone="yes"?>
<Relationships xmlns="http://schemas.openxmlformats.org/package/2006/relationships"><Relationship Id="rId2" Type="http://schemas.openxmlformats.org/officeDocument/2006/relationships/hyperlink" Target="#'Findings Dashboard'!A1"/><Relationship Id="rId1" Type="http://schemas.openxmlformats.org/officeDocument/2006/relationships/hyperlink" Target="#'Tool Overview'!A1"/></Relationships>
</file>

<file path=xl/drawings/_rels/drawing4.xml.rels><?xml version="1.0" encoding="UTF-8" standalone="yes"?>
<Relationships xmlns="http://schemas.openxmlformats.org/package/2006/relationships"><Relationship Id="rId2" Type="http://schemas.openxmlformats.org/officeDocument/2006/relationships/hyperlink" Target="#'Findings Dashboard'!A1"/><Relationship Id="rId1" Type="http://schemas.openxmlformats.org/officeDocument/2006/relationships/hyperlink" Target="#'Tool Overview'!A1"/></Relationships>
</file>

<file path=xl/drawings/_rels/drawing5.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image" Target="../media/image1.jpeg"/><Relationship Id="rId7" Type="http://schemas.openxmlformats.org/officeDocument/2006/relationships/chart" Target="../charts/chart5.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image" Target="../media/image2.png"/><Relationship Id="rId9"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4</xdr:row>
      <xdr:rowOff>42430</xdr:rowOff>
    </xdr:from>
    <xdr:to>
      <xdr:col>19</xdr:col>
      <xdr:colOff>47625</xdr:colOff>
      <xdr:row>20</xdr:row>
      <xdr:rowOff>1</xdr:rowOff>
    </xdr:to>
    <xdr:sp macro="" textlink="">
      <xdr:nvSpPr>
        <xdr:cNvPr id="2" name="TextBox 1"/>
        <xdr:cNvSpPr txBox="1"/>
      </xdr:nvSpPr>
      <xdr:spPr>
        <a:xfrm>
          <a:off x="38100" y="804430"/>
          <a:ext cx="12028343" cy="39320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t>PURPOSE:</a:t>
          </a:r>
        </a:p>
        <a:p>
          <a:pPr marL="0" marR="0" indent="0" algn="l"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The Anemia Landscape Analysis Tool allows users to capture information on the prevalence of anemia and its risk factors, as well as the coverage of anemia-related interventions and existence of anemia-related policies. This tool helps users aggregate and organize data from different sources and across time; the information populates two dashboards which can be integrated in landscape analyses, reports, or presentations.</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b="1" baseline="0"/>
        </a:p>
        <a:p>
          <a:pPr algn="l"/>
          <a:r>
            <a:rPr lang="en-US" sz="1100" b="1" baseline="0"/>
            <a:t>APPROACH:</a:t>
          </a:r>
        </a:p>
        <a:p>
          <a:pPr algn="l"/>
          <a:r>
            <a:rPr lang="en-US" sz="1100" b="0" i="0">
              <a:solidFill>
                <a:schemeClr val="dk1"/>
              </a:solidFill>
              <a:effectLst/>
              <a:latin typeface="+mn-lt"/>
              <a:ea typeface="+mn-ea"/>
              <a:cs typeface="+mn-cs"/>
            </a:rPr>
            <a:t>This tool is comprised of three questionnaires: Prevalence, Program, and Policy.</a:t>
          </a:r>
        </a:p>
        <a:p>
          <a:pPr algn="l"/>
          <a:endParaRPr lang="en-US" sz="1100" b="0" baseline="0">
            <a:solidFill>
              <a:schemeClr val="dk1"/>
            </a:solidFill>
            <a:effectLst/>
            <a:latin typeface="+mn-lt"/>
            <a:ea typeface="+mn-ea"/>
            <a:cs typeface="+mn-cs"/>
          </a:endParaRPr>
        </a:p>
        <a:p>
          <a:r>
            <a:rPr lang="en-US" sz="1100" b="1" i="0">
              <a:solidFill>
                <a:schemeClr val="dk1"/>
              </a:solidFill>
              <a:effectLst/>
              <a:latin typeface="+mn-lt"/>
              <a:ea typeface="+mn-ea"/>
              <a:cs typeface="+mn-cs"/>
            </a:rPr>
            <a:t>The Prevalence Questionnaire </a:t>
          </a:r>
          <a:r>
            <a:rPr lang="en-US" sz="1100" b="0" i="0">
              <a:solidFill>
                <a:schemeClr val="dk1"/>
              </a:solidFill>
              <a:effectLst/>
              <a:latin typeface="+mn-lt"/>
              <a:ea typeface="+mn-ea"/>
              <a:cs typeface="+mn-cs"/>
            </a:rPr>
            <a:t>captures national-level data on anemia prevalence among women of reproductive age (WRA) and children 6-59 months, as well as prevalence of risk factors that contribute to anemia, including infection, inflammation, micronutrient deficiencies, and genetic </a:t>
          </a:r>
          <a:r>
            <a:rPr lang="en-US" sz="1100" b="0" i="0" baseline="0">
              <a:solidFill>
                <a:schemeClr val="dk1"/>
              </a:solidFill>
              <a:effectLst/>
              <a:latin typeface="+mn-lt"/>
              <a:ea typeface="+mn-ea"/>
              <a:cs typeface="+mn-cs"/>
            </a:rPr>
            <a:t>red </a:t>
          </a:r>
          <a:r>
            <a:rPr lang="en-US" sz="1100" b="0" i="0">
              <a:solidFill>
                <a:schemeClr val="dk1"/>
              </a:solidFill>
              <a:effectLst/>
              <a:latin typeface="+mn-lt"/>
              <a:ea typeface="+mn-ea"/>
              <a:cs typeface="+mn-cs"/>
            </a:rPr>
            <a:t>blood cell disorders. Y</a:t>
          </a:r>
          <a:r>
            <a:rPr lang="en-US" sz="1100" b="0" i="0" baseline="0">
              <a:solidFill>
                <a:schemeClr val="dk1"/>
              </a:solidFill>
              <a:effectLst/>
              <a:latin typeface="+mn-lt"/>
              <a:ea typeface="+mn-ea"/>
              <a:cs typeface="+mn-cs"/>
            </a:rPr>
            <a:t>ou can include up to two years of data for each indicator and disaggregate anemia prevalence by region. </a:t>
          </a:r>
          <a:r>
            <a:rPr lang="en-US" sz="1100" b="0" i="0">
              <a:solidFill>
                <a:schemeClr val="dk1"/>
              </a:solidFill>
              <a:effectLst/>
              <a:latin typeface="+mn-lt"/>
              <a:ea typeface="+mn-ea"/>
              <a:cs typeface="+mn-cs"/>
            </a:rPr>
            <a:t>Prevalence information is reflected on the Overview Dashboard. </a:t>
          </a:r>
          <a:endParaRPr lang="en-US" sz="1100" b="0" i="0" u="none" strike="noStrike" baseline="0" smtClean="0">
            <a:solidFill>
              <a:schemeClr val="dk1"/>
            </a:solidFill>
            <a:latin typeface="+mn-lt"/>
            <a:ea typeface="+mn-ea"/>
            <a:cs typeface="+mn-cs"/>
          </a:endParaRPr>
        </a:p>
        <a:p>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The Program Questionnaire </a:t>
          </a:r>
          <a:r>
            <a:rPr lang="en-US" sz="1100" b="0" i="0">
              <a:solidFill>
                <a:schemeClr val="dk1"/>
              </a:solidFill>
              <a:effectLst/>
              <a:latin typeface="+mn-lt"/>
              <a:ea typeface="+mn-ea"/>
              <a:cs typeface="+mn-cs"/>
            </a:rPr>
            <a:t>captures information on the current status of interventions for anemia reduction and control. The questions are divided in six sections as follows: nutrition, disease control, water and sanitation, reproductive health, agriculture, and genetic counseling</a:t>
          </a:r>
          <a:r>
            <a:rPr lang="en-US" sz="1100" b="0" i="0" baseline="0">
              <a:solidFill>
                <a:schemeClr val="dk1"/>
              </a:solidFill>
              <a:effectLst/>
              <a:latin typeface="+mn-lt"/>
              <a:ea typeface="+mn-ea"/>
              <a:cs typeface="+mn-cs"/>
            </a:rPr>
            <a:t> and management</a:t>
          </a:r>
          <a:r>
            <a:rPr lang="en-US" sz="1100" b="0" i="0">
              <a:solidFill>
                <a:schemeClr val="dk1"/>
              </a:solidFill>
              <a:effectLst/>
              <a:latin typeface="+mn-lt"/>
              <a:ea typeface="+mn-ea"/>
              <a:cs typeface="+mn-cs"/>
            </a:rPr>
            <a:t>. Program data is often available from a variety of sources; an optional worksheet allows users to track different estimates before selecting the best data source. Program information is reflected on the Findings Dashboard.</a:t>
          </a:r>
        </a:p>
        <a:p>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1" i="0">
              <a:solidFill>
                <a:schemeClr val="dk1"/>
              </a:solidFill>
              <a:effectLst/>
              <a:latin typeface="+mn-lt"/>
              <a:ea typeface="+mn-ea"/>
              <a:cs typeface="+mn-cs"/>
            </a:rPr>
            <a:t>The Policy Questionnaire</a:t>
          </a:r>
          <a:r>
            <a:rPr lang="en-US" sz="1100" b="0" i="0">
              <a:solidFill>
                <a:schemeClr val="dk1"/>
              </a:solidFill>
              <a:effectLst/>
              <a:latin typeface="+mn-lt"/>
              <a:ea typeface="+mn-ea"/>
              <a:cs typeface="+mn-cs"/>
            </a:rPr>
            <a:t> assesses whether or not anemia-related policies</a:t>
          </a:r>
          <a:r>
            <a:rPr lang="en-US" sz="1100" b="0" i="0" baseline="0">
              <a:solidFill>
                <a:schemeClr val="dk1"/>
              </a:solidFill>
              <a:effectLst/>
              <a:latin typeface="+mn-lt"/>
              <a:ea typeface="+mn-ea"/>
              <a:cs typeface="+mn-cs"/>
            </a:rPr>
            <a:t> or </a:t>
          </a:r>
          <a:r>
            <a:rPr lang="en-US" sz="1100" b="0" i="0">
              <a:solidFill>
                <a:schemeClr val="dk1"/>
              </a:solidFill>
              <a:effectLst/>
              <a:latin typeface="+mn-lt"/>
              <a:ea typeface="+mn-ea"/>
              <a:cs typeface="+mn-cs"/>
            </a:rPr>
            <a:t>strategies are in place at the national-level. Policy information is reflected on the Findings Dashboard.</a:t>
          </a:r>
        </a:p>
        <a:p>
          <a:pPr algn="l"/>
          <a:endParaRPr lang="en-US" sz="1100" b="1" baseline="0"/>
        </a:p>
        <a:p>
          <a:pPr algn="l"/>
          <a:r>
            <a:rPr lang="en-US" sz="1100" b="1" baseline="0"/>
            <a:t>USE:</a:t>
          </a:r>
        </a:p>
        <a:p>
          <a:pPr algn="l"/>
          <a:r>
            <a:rPr lang="en-US" sz="1100" b="0" i="0">
              <a:solidFill>
                <a:schemeClr val="dk1"/>
              </a:solidFill>
              <a:effectLst/>
              <a:latin typeface="+mn-lt"/>
              <a:ea typeface="+mn-ea"/>
              <a:cs typeface="+mn-cs"/>
            </a:rPr>
            <a:t>Responses from the three questionnaires will populate the Overview Dashboard and Findings Dashboard tabs. </a:t>
          </a:r>
          <a:r>
            <a:rPr lang="en-US" sz="1100" b="1" i="0">
              <a:solidFill>
                <a:schemeClr val="dk1"/>
              </a:solidFill>
              <a:effectLst/>
              <a:latin typeface="+mn-lt"/>
              <a:ea typeface="+mn-ea"/>
              <a:cs typeface="+mn-cs"/>
            </a:rPr>
            <a:t>We recommend viewing these summary tabs only once the questionnaires are complete</a:t>
          </a:r>
          <a:r>
            <a:rPr lang="en-US" sz="1100" b="0" i="0">
              <a:solidFill>
                <a:schemeClr val="dk1"/>
              </a:solidFill>
              <a:effectLst/>
              <a:latin typeface="+mn-lt"/>
              <a:ea typeface="+mn-ea"/>
              <a:cs typeface="+mn-cs"/>
            </a:rPr>
            <a:t>.  In addition to the information provided through the questionnaires, these dashboards integrate general information about how the various topic areas influence anemia prevalence, along with suggested interventions. </a:t>
          </a:r>
          <a:endParaRPr lang="en-US" sz="1100" b="0" baseline="0"/>
        </a:p>
      </xdr:txBody>
    </xdr:sp>
    <xdr:clientData/>
  </xdr:twoCellAnchor>
  <xdr:twoCellAnchor>
    <xdr:from>
      <xdr:col>19</xdr:col>
      <xdr:colOff>76200</xdr:colOff>
      <xdr:row>8</xdr:row>
      <xdr:rowOff>122959</xdr:rowOff>
    </xdr:from>
    <xdr:to>
      <xdr:col>22</xdr:col>
      <xdr:colOff>57150</xdr:colOff>
      <xdr:row>8</xdr:row>
      <xdr:rowOff>599209</xdr:rowOff>
    </xdr:to>
    <xdr:sp macro="" textlink="">
      <xdr:nvSpPr>
        <xdr:cNvPr id="8" name="Pentagon 7">
          <a:hlinkClick xmlns:r="http://schemas.openxmlformats.org/officeDocument/2006/relationships" r:id="rId1" tooltip="Click here to go to the National Questionnaire"/>
        </xdr:cNvPr>
        <xdr:cNvSpPr/>
      </xdr:nvSpPr>
      <xdr:spPr>
        <a:xfrm>
          <a:off x="12095018" y="2001982"/>
          <a:ext cx="1747405" cy="476250"/>
        </a:xfrm>
        <a:prstGeom prst="homePlate">
          <a:avLst/>
        </a:prstGeom>
        <a:solidFill>
          <a:srgbClr val="99993E"/>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b="1">
              <a:solidFill>
                <a:schemeClr val="bg1"/>
              </a:solidFill>
            </a:rPr>
            <a:t>Go to the </a:t>
          </a:r>
        </a:p>
        <a:p>
          <a:pPr algn="ctr"/>
          <a:r>
            <a:rPr lang="en-US" sz="1050" b="1">
              <a:solidFill>
                <a:schemeClr val="bg1"/>
              </a:solidFill>
            </a:rPr>
            <a:t>Prevalence Questionnaire</a:t>
          </a:r>
        </a:p>
      </xdr:txBody>
    </xdr:sp>
    <xdr:clientData/>
  </xdr:twoCellAnchor>
  <xdr:twoCellAnchor>
    <xdr:from>
      <xdr:col>19</xdr:col>
      <xdr:colOff>76200</xdr:colOff>
      <xdr:row>8</xdr:row>
      <xdr:rowOff>676275</xdr:rowOff>
    </xdr:from>
    <xdr:to>
      <xdr:col>22</xdr:col>
      <xdr:colOff>57150</xdr:colOff>
      <xdr:row>11</xdr:row>
      <xdr:rowOff>9525</xdr:rowOff>
    </xdr:to>
    <xdr:sp macro="" textlink="">
      <xdr:nvSpPr>
        <xdr:cNvPr id="9" name="Pentagon 8">
          <a:hlinkClick xmlns:r="http://schemas.openxmlformats.org/officeDocument/2006/relationships" r:id="rId2" tooltip="Click here to go to the District Questionnaire"/>
        </xdr:cNvPr>
        <xdr:cNvSpPr/>
      </xdr:nvSpPr>
      <xdr:spPr>
        <a:xfrm>
          <a:off x="12095018" y="2555298"/>
          <a:ext cx="1747405" cy="476250"/>
        </a:xfrm>
        <a:prstGeom prst="homePlate">
          <a:avLst/>
        </a:prstGeom>
        <a:solidFill>
          <a:srgbClr val="99993E"/>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b="1">
              <a:solidFill>
                <a:schemeClr val="bg1"/>
              </a:solidFill>
            </a:rPr>
            <a:t>Go to the </a:t>
          </a:r>
        </a:p>
        <a:p>
          <a:pPr algn="ctr"/>
          <a:r>
            <a:rPr lang="en-US" sz="1050" b="1">
              <a:solidFill>
                <a:schemeClr val="bg1"/>
              </a:solidFill>
            </a:rPr>
            <a:t>Program Questionnaire</a:t>
          </a:r>
        </a:p>
      </xdr:txBody>
    </xdr:sp>
    <xdr:clientData/>
  </xdr:twoCellAnchor>
  <xdr:twoCellAnchor>
    <xdr:from>
      <xdr:col>19</xdr:col>
      <xdr:colOff>86590</xdr:colOff>
      <xdr:row>11</xdr:row>
      <xdr:rowOff>86591</xdr:rowOff>
    </xdr:from>
    <xdr:to>
      <xdr:col>22</xdr:col>
      <xdr:colOff>67540</xdr:colOff>
      <xdr:row>13</xdr:row>
      <xdr:rowOff>181841</xdr:rowOff>
    </xdr:to>
    <xdr:sp macro="" textlink="">
      <xdr:nvSpPr>
        <xdr:cNvPr id="6" name="Pentagon 5">
          <a:hlinkClick xmlns:r="http://schemas.openxmlformats.org/officeDocument/2006/relationships" r:id="rId3" tooltip="Click here to go to the District Questionnaire"/>
        </xdr:cNvPr>
        <xdr:cNvSpPr/>
      </xdr:nvSpPr>
      <xdr:spPr>
        <a:xfrm>
          <a:off x="12105408" y="3108614"/>
          <a:ext cx="1747405" cy="476250"/>
        </a:xfrm>
        <a:prstGeom prst="homePlate">
          <a:avLst/>
        </a:prstGeom>
        <a:solidFill>
          <a:srgbClr val="99993E"/>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b="1">
              <a:solidFill>
                <a:schemeClr val="bg1"/>
              </a:solidFill>
            </a:rPr>
            <a:t>Go to the </a:t>
          </a:r>
        </a:p>
        <a:p>
          <a:pPr algn="ctr"/>
          <a:r>
            <a:rPr lang="en-US" sz="1050" b="1">
              <a:solidFill>
                <a:schemeClr val="bg1"/>
              </a:solidFill>
            </a:rPr>
            <a:t>Policy Questionnaire</a:t>
          </a:r>
        </a:p>
      </xdr:txBody>
    </xdr:sp>
    <xdr:clientData/>
  </xdr:twoCellAnchor>
  <xdr:twoCellAnchor>
    <xdr:from>
      <xdr:col>0</xdr:col>
      <xdr:colOff>233795</xdr:colOff>
      <xdr:row>0</xdr:row>
      <xdr:rowOff>0</xdr:rowOff>
    </xdr:from>
    <xdr:to>
      <xdr:col>17</xdr:col>
      <xdr:colOff>370472</xdr:colOff>
      <xdr:row>4</xdr:row>
      <xdr:rowOff>42333</xdr:rowOff>
    </xdr:to>
    <xdr:grpSp>
      <xdr:nvGrpSpPr>
        <xdr:cNvPr id="7" name="Group 6"/>
        <xdr:cNvGrpSpPr/>
      </xdr:nvGrpSpPr>
      <xdr:grpSpPr>
        <a:xfrm>
          <a:off x="233795" y="0"/>
          <a:ext cx="11004702" cy="804333"/>
          <a:chOff x="89715" y="6123"/>
          <a:chExt cx="10977859" cy="804333"/>
        </a:xfrm>
      </xdr:grpSpPr>
      <xdr:pic>
        <xdr:nvPicPr>
          <xdr:cNvPr id="10" name="Picture 9" descr="https://encrypted-tbn1.gstatic.com/images?q=tbn:ANd9GcRJBVqegdDpagp92n76yypK0nBdy668I5MG0AWevIsH91Z6Ywfy"/>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r="752" b="55789"/>
          <a:stretch/>
        </xdr:blipFill>
        <xdr:spPr bwMode="auto">
          <a:xfrm>
            <a:off x="89715" y="6123"/>
            <a:ext cx="2434015" cy="80433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Picture 10"/>
          <xdr:cNvPicPr>
            <a:picLocks noChangeAspect="1"/>
          </xdr:cNvPicPr>
        </xdr:nvPicPr>
        <xdr:blipFill>
          <a:blip xmlns:r="http://schemas.openxmlformats.org/officeDocument/2006/relationships" r:embed="rId5"/>
          <a:stretch>
            <a:fillRect/>
          </a:stretch>
        </xdr:blipFill>
        <xdr:spPr>
          <a:xfrm>
            <a:off x="9395530" y="20410"/>
            <a:ext cx="1672044" cy="775758"/>
          </a:xfrm>
          <a:prstGeom prst="rect">
            <a:avLst/>
          </a:prstGeom>
        </xdr:spPr>
      </xdr:pic>
      <xdr:sp macro="" textlink="">
        <xdr:nvSpPr>
          <xdr:cNvPr id="12" name="TextBox 11"/>
          <xdr:cNvSpPr txBox="1"/>
        </xdr:nvSpPr>
        <xdr:spPr>
          <a:xfrm>
            <a:off x="2578255" y="27289"/>
            <a:ext cx="67627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solidFill>
                  <a:schemeClr val="accent2"/>
                </a:solidFill>
                <a:latin typeface="Century Gothic" panose="020B0502020202020204" pitchFamily="34" charset="0"/>
              </a:rPr>
              <a:t>Anemia</a:t>
            </a:r>
            <a:r>
              <a:rPr lang="en-US" sz="2800" baseline="0">
                <a:solidFill>
                  <a:schemeClr val="accent2"/>
                </a:solidFill>
                <a:latin typeface="Century Gothic" panose="020B0502020202020204" pitchFamily="34" charset="0"/>
              </a:rPr>
              <a:t> Landscape Analysis Tool</a:t>
            </a:r>
            <a:endParaRPr lang="en-US" sz="2800">
              <a:solidFill>
                <a:schemeClr val="accent2"/>
              </a:solidFill>
              <a:latin typeface="Century Gothic" panose="020B0502020202020204" pitchFamily="34" charset="0"/>
            </a:endParaRPr>
          </a:p>
        </xdr:txBody>
      </xdr:sp>
    </xdr:grpSp>
    <xdr:clientData/>
  </xdr:twoCellAnchor>
  <xdr:twoCellAnchor>
    <xdr:from>
      <xdr:col>0</xdr:col>
      <xdr:colOff>47626</xdr:colOff>
      <xdr:row>20</xdr:row>
      <xdr:rowOff>93270</xdr:rowOff>
    </xdr:from>
    <xdr:to>
      <xdr:col>18</xdr:col>
      <xdr:colOff>489857</xdr:colOff>
      <xdr:row>25</xdr:row>
      <xdr:rowOff>59871</xdr:rowOff>
    </xdr:to>
    <xdr:sp macro="" textlink="">
      <xdr:nvSpPr>
        <xdr:cNvPr id="4" name="TextBox 3"/>
        <xdr:cNvSpPr txBox="1"/>
      </xdr:nvSpPr>
      <xdr:spPr>
        <a:xfrm>
          <a:off x="47626" y="4827195"/>
          <a:ext cx="11900806" cy="919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i="0">
              <a:solidFill>
                <a:schemeClr val="dk1"/>
              </a:solidFill>
              <a:effectLst/>
              <a:latin typeface="+mn-lt"/>
              <a:ea typeface="+mn-ea"/>
              <a:cs typeface="+mn-cs"/>
            </a:rPr>
            <a:t>This tool is made possible by the generous support of the American people through the United States Agency for International Development (USAID) under the terms of the Cooperative Agreement AID-OAA-A-11-00031, SPRING), managed by JSI Research &amp; Training Institute, Inc. (JSI), with partners Helen Keller International, The Manoff Group, Save the Children, and the International Food Policy Research Institute. The contents are the responsibility of JSI, and do not necessarily reflect the views of USAID or the U.S. Government. </a:t>
          </a:r>
        </a:p>
        <a:p>
          <a:pPr algn="ctr"/>
          <a:r>
            <a:rPr lang="en-US" sz="900" b="0" i="0">
              <a:solidFill>
                <a:schemeClr val="dk1"/>
              </a:solidFill>
              <a:effectLst/>
              <a:latin typeface="+mn-lt"/>
              <a:ea typeface="+mn-ea"/>
              <a:cs typeface="+mn-cs"/>
              <a:hlinkClick xmlns:r="http://schemas.openxmlformats.org/officeDocument/2006/relationships" r:id=""/>
            </a:rPr>
            <a:t>www.spring-nutrition.org</a:t>
          </a:r>
          <a:endParaRPr lang="en-US" sz="900" b="0" i="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0</xdr:row>
      <xdr:rowOff>161925</xdr:rowOff>
    </xdr:from>
    <xdr:to>
      <xdr:col>5</xdr:col>
      <xdr:colOff>356658</xdr:colOff>
      <xdr:row>2</xdr:row>
      <xdr:rowOff>28575</xdr:rowOff>
    </xdr:to>
    <xdr:sp macro="" textlink="">
      <xdr:nvSpPr>
        <xdr:cNvPr id="3" name="Left Arrow 2">
          <a:hlinkClick xmlns:r="http://schemas.openxmlformats.org/officeDocument/2006/relationships" r:id="rId1" tooltip="Click to return to the Tool Overview"/>
        </xdr:cNvPr>
        <xdr:cNvSpPr/>
      </xdr:nvSpPr>
      <xdr:spPr>
        <a:xfrm>
          <a:off x="7839075" y="161925"/>
          <a:ext cx="1471083" cy="495300"/>
        </a:xfrm>
        <a:prstGeom prst="leftArrow">
          <a:avLst/>
        </a:prstGeom>
        <a:solidFill>
          <a:srgbClr val="99993E"/>
        </a:solidFill>
        <a:ln w="9525">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solidFill>
            </a:rPr>
            <a:t>Return</a:t>
          </a:r>
          <a:r>
            <a:rPr lang="en-US" sz="1100" b="1" baseline="0">
              <a:solidFill>
                <a:schemeClr val="bg1"/>
              </a:solidFill>
            </a:rPr>
            <a:t> to Overview</a:t>
          </a:r>
          <a:endParaRPr lang="en-US" sz="1100" b="1">
            <a:solidFill>
              <a:schemeClr val="bg1"/>
            </a:solidFill>
          </a:endParaRPr>
        </a:p>
      </xdr:txBody>
    </xdr:sp>
    <xdr:clientData/>
  </xdr:twoCellAnchor>
  <xdr:twoCellAnchor>
    <xdr:from>
      <xdr:col>3</xdr:col>
      <xdr:colOff>419100</xdr:colOff>
      <xdr:row>49</xdr:row>
      <xdr:rowOff>66675</xdr:rowOff>
    </xdr:from>
    <xdr:to>
      <xdr:col>8</xdr:col>
      <xdr:colOff>60325</xdr:colOff>
      <xdr:row>51</xdr:row>
      <xdr:rowOff>76200</xdr:rowOff>
    </xdr:to>
    <xdr:sp macro="" textlink="">
      <xdr:nvSpPr>
        <xdr:cNvPr id="5" name="Pentagon 4">
          <a:hlinkClick xmlns:r="http://schemas.openxmlformats.org/officeDocument/2006/relationships" r:id="rId2" tooltip="Click here to view the Dashboard"/>
        </xdr:cNvPr>
        <xdr:cNvSpPr/>
      </xdr:nvSpPr>
      <xdr:spPr>
        <a:xfrm>
          <a:off x="8229600" y="16402050"/>
          <a:ext cx="2498725" cy="390525"/>
        </a:xfrm>
        <a:prstGeom prst="homePlate">
          <a:avLst/>
        </a:prstGeom>
        <a:solidFill>
          <a:srgbClr val="99993E">
            <a:alpha val="80000"/>
          </a:srgbClr>
        </a:solidFill>
        <a:ln w="9525">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View the Dashboard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2</xdr:row>
      <xdr:rowOff>38099</xdr:rowOff>
    </xdr:from>
    <xdr:to>
      <xdr:col>5</xdr:col>
      <xdr:colOff>0</xdr:colOff>
      <xdr:row>3</xdr:row>
      <xdr:rowOff>390525</xdr:rowOff>
    </xdr:to>
    <xdr:sp macro="" textlink="">
      <xdr:nvSpPr>
        <xdr:cNvPr id="2" name="TextBox 1"/>
        <xdr:cNvSpPr txBox="1"/>
      </xdr:nvSpPr>
      <xdr:spPr>
        <a:xfrm>
          <a:off x="285751" y="666749"/>
          <a:ext cx="9039224" cy="781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GUIDANCE</a:t>
          </a:r>
          <a:r>
            <a:rPr lang="en-US" sz="1100" b="1" baseline="0"/>
            <a:t> ON COMPLETING THE PROGRAM QUESTIONNAIRE</a:t>
          </a:r>
        </a:p>
        <a:p>
          <a:pPr algn="ctr"/>
          <a:endParaRPr lang="en-US" sz="1100" baseline="0"/>
        </a:p>
        <a:p>
          <a:pPr algn="ctr"/>
          <a:r>
            <a:rPr lang="en-US" sz="1100" baseline="0"/>
            <a:t>For coverage responses, </a:t>
          </a:r>
          <a:r>
            <a:rPr lang="en-US" sz="1100" b="1" baseline="0"/>
            <a:t>ONLY ONE RESPONSE </a:t>
          </a:r>
          <a:r>
            <a:rPr lang="en-US" sz="1100" baseline="0"/>
            <a:t>is needed. You may use the worksheet to collect other data for comparison.</a:t>
          </a:r>
        </a:p>
      </xdr:txBody>
    </xdr:sp>
    <xdr:clientData/>
  </xdr:twoCellAnchor>
  <xdr:twoCellAnchor>
    <xdr:from>
      <xdr:col>5</xdr:col>
      <xdr:colOff>110067</xdr:colOff>
      <xdr:row>1</xdr:row>
      <xdr:rowOff>0</xdr:rowOff>
    </xdr:from>
    <xdr:to>
      <xdr:col>8</xdr:col>
      <xdr:colOff>333375</xdr:colOff>
      <xdr:row>2</xdr:row>
      <xdr:rowOff>0</xdr:rowOff>
    </xdr:to>
    <xdr:sp macro="" textlink="">
      <xdr:nvSpPr>
        <xdr:cNvPr id="3" name="Left Arrow 2">
          <a:hlinkClick xmlns:r="http://schemas.openxmlformats.org/officeDocument/2006/relationships" r:id="rId1" tooltip="Click to return to the Tool Overview"/>
        </xdr:cNvPr>
        <xdr:cNvSpPr/>
      </xdr:nvSpPr>
      <xdr:spPr>
        <a:xfrm>
          <a:off x="9435042" y="200025"/>
          <a:ext cx="1613958" cy="428625"/>
        </a:xfrm>
        <a:prstGeom prst="leftArrow">
          <a:avLst/>
        </a:prstGeom>
        <a:solidFill>
          <a:srgbClr val="99993E"/>
        </a:solidFill>
        <a:ln w="9525">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solidFill>
            </a:rPr>
            <a:t>Return</a:t>
          </a:r>
          <a:r>
            <a:rPr lang="en-US" sz="1100" b="1" baseline="0">
              <a:solidFill>
                <a:schemeClr val="bg1"/>
              </a:solidFill>
            </a:rPr>
            <a:t> to Overview</a:t>
          </a:r>
          <a:endParaRPr lang="en-US" sz="1100" b="1">
            <a:solidFill>
              <a:schemeClr val="bg1"/>
            </a:solidFill>
          </a:endParaRPr>
        </a:p>
      </xdr:txBody>
    </xdr:sp>
    <xdr:clientData/>
  </xdr:twoCellAnchor>
  <xdr:twoCellAnchor>
    <xdr:from>
      <xdr:col>2</xdr:col>
      <xdr:colOff>2933700</xdr:colOff>
      <xdr:row>95</xdr:row>
      <xdr:rowOff>76200</xdr:rowOff>
    </xdr:from>
    <xdr:to>
      <xdr:col>5</xdr:col>
      <xdr:colOff>174625</xdr:colOff>
      <xdr:row>97</xdr:row>
      <xdr:rowOff>85725</xdr:rowOff>
    </xdr:to>
    <xdr:sp macro="" textlink="">
      <xdr:nvSpPr>
        <xdr:cNvPr id="4" name="Pentagon 3">
          <a:hlinkClick xmlns:r="http://schemas.openxmlformats.org/officeDocument/2006/relationships" r:id="rId2" tooltip="Click here to view the Dashboard"/>
        </xdr:cNvPr>
        <xdr:cNvSpPr/>
      </xdr:nvSpPr>
      <xdr:spPr>
        <a:xfrm>
          <a:off x="3251200" y="33937575"/>
          <a:ext cx="2495550" cy="390525"/>
        </a:xfrm>
        <a:prstGeom prst="homePlate">
          <a:avLst/>
        </a:prstGeom>
        <a:solidFill>
          <a:srgbClr val="99993E">
            <a:alpha val="80000"/>
          </a:srgbClr>
        </a:solidFill>
        <a:ln w="9525">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View the Dashboard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104775</xdr:colOff>
      <xdr:row>0</xdr:row>
      <xdr:rowOff>114300</xdr:rowOff>
    </xdr:from>
    <xdr:to>
      <xdr:col>6</xdr:col>
      <xdr:colOff>394758</xdr:colOff>
      <xdr:row>2</xdr:row>
      <xdr:rowOff>76200</xdr:rowOff>
    </xdr:to>
    <xdr:sp macro="" textlink="">
      <xdr:nvSpPr>
        <xdr:cNvPr id="2" name="Left Arrow 1">
          <a:hlinkClick xmlns:r="http://schemas.openxmlformats.org/officeDocument/2006/relationships" r:id="rId1" tooltip="Click to return to the Tool Overview"/>
        </xdr:cNvPr>
        <xdr:cNvSpPr/>
      </xdr:nvSpPr>
      <xdr:spPr>
        <a:xfrm>
          <a:off x="8505825" y="114300"/>
          <a:ext cx="1471083" cy="590550"/>
        </a:xfrm>
        <a:prstGeom prst="leftArrow">
          <a:avLst/>
        </a:prstGeom>
        <a:solidFill>
          <a:srgbClr val="99993E"/>
        </a:solidFill>
        <a:ln w="9525">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solidFill>
            </a:rPr>
            <a:t>Return</a:t>
          </a:r>
          <a:r>
            <a:rPr lang="en-US" sz="1100" b="1" baseline="0">
              <a:solidFill>
                <a:schemeClr val="bg1"/>
              </a:solidFill>
            </a:rPr>
            <a:t> to Overview</a:t>
          </a:r>
          <a:endParaRPr lang="en-US" sz="1100" b="1">
            <a:solidFill>
              <a:schemeClr val="bg1"/>
            </a:solidFill>
          </a:endParaRPr>
        </a:p>
      </xdr:txBody>
    </xdr:sp>
    <xdr:clientData/>
  </xdr:twoCellAnchor>
  <xdr:twoCellAnchor>
    <xdr:from>
      <xdr:col>2</xdr:col>
      <xdr:colOff>5486400</xdr:colOff>
      <xdr:row>19</xdr:row>
      <xdr:rowOff>57150</xdr:rowOff>
    </xdr:from>
    <xdr:to>
      <xdr:col>4</xdr:col>
      <xdr:colOff>31750</xdr:colOff>
      <xdr:row>20</xdr:row>
      <xdr:rowOff>95250</xdr:rowOff>
    </xdr:to>
    <xdr:sp macro="" textlink="">
      <xdr:nvSpPr>
        <xdr:cNvPr id="3" name="Pentagon 2">
          <a:hlinkClick xmlns:r="http://schemas.openxmlformats.org/officeDocument/2006/relationships" r:id="rId2" tooltip="Click here to view the Dashboard"/>
        </xdr:cNvPr>
        <xdr:cNvSpPr/>
      </xdr:nvSpPr>
      <xdr:spPr>
        <a:xfrm>
          <a:off x="5934075" y="6553200"/>
          <a:ext cx="2498725" cy="390525"/>
        </a:xfrm>
        <a:prstGeom prst="homePlate">
          <a:avLst/>
        </a:prstGeom>
        <a:solidFill>
          <a:srgbClr val="99993E">
            <a:alpha val="80000"/>
          </a:srgbClr>
        </a:solidFill>
        <a:ln w="9525">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View the Dashboard</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508990</xdr:colOff>
      <xdr:row>24</xdr:row>
      <xdr:rowOff>128251</xdr:rowOff>
    </xdr:from>
    <xdr:to>
      <xdr:col>6</xdr:col>
      <xdr:colOff>357289</xdr:colOff>
      <xdr:row>26</xdr:row>
      <xdr:rowOff>179037</xdr:rowOff>
    </xdr:to>
    <xdr:sp macro="" textlink="">
      <xdr:nvSpPr>
        <xdr:cNvPr id="85" name="TextBox 84"/>
        <xdr:cNvSpPr txBox="1"/>
      </xdr:nvSpPr>
      <xdr:spPr>
        <a:xfrm>
          <a:off x="2048865" y="5271751"/>
          <a:ext cx="1626299" cy="431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bg1"/>
              </a:solidFill>
              <a:latin typeface="Century Gothic" panose="020B0502020202020204" pitchFamily="34" charset="0"/>
            </a:rPr>
            <a:t>Disease Control</a:t>
          </a:r>
        </a:p>
      </xdr:txBody>
    </xdr:sp>
    <xdr:clientData/>
  </xdr:twoCellAnchor>
  <xdr:twoCellAnchor>
    <xdr:from>
      <xdr:col>7</xdr:col>
      <xdr:colOff>290111</xdr:colOff>
      <xdr:row>24</xdr:row>
      <xdr:rowOff>64382</xdr:rowOff>
    </xdr:from>
    <xdr:to>
      <xdr:col>9</xdr:col>
      <xdr:colOff>513956</xdr:colOff>
      <xdr:row>26</xdr:row>
      <xdr:rowOff>158907</xdr:rowOff>
    </xdr:to>
    <xdr:sp macro="" textlink="">
      <xdr:nvSpPr>
        <xdr:cNvPr id="76" name="TextBox 75"/>
        <xdr:cNvSpPr txBox="1"/>
      </xdr:nvSpPr>
      <xdr:spPr>
        <a:xfrm>
          <a:off x="3973111" y="5207882"/>
          <a:ext cx="1509720" cy="475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latin typeface="Century Gothic" panose="020B0502020202020204" pitchFamily="34" charset="0"/>
            </a:rPr>
            <a:t>Reproductive</a:t>
          </a:r>
          <a:r>
            <a:rPr lang="en-US" sz="1200" b="1" baseline="0">
              <a:solidFill>
                <a:schemeClr val="bg1"/>
              </a:solidFill>
              <a:latin typeface="Century Gothic" panose="020B0502020202020204" pitchFamily="34" charset="0"/>
            </a:rPr>
            <a:t> Health</a:t>
          </a:r>
          <a:endParaRPr lang="en-US" sz="1200" b="1">
            <a:solidFill>
              <a:schemeClr val="bg1"/>
            </a:solidFill>
            <a:latin typeface="Century Gothic" panose="020B0502020202020204" pitchFamily="34" charset="0"/>
          </a:endParaRPr>
        </a:p>
      </xdr:txBody>
    </xdr:sp>
    <xdr:clientData/>
  </xdr:twoCellAnchor>
  <xdr:twoCellAnchor>
    <xdr:from>
      <xdr:col>3</xdr:col>
      <xdr:colOff>190351</xdr:colOff>
      <xdr:row>2</xdr:row>
      <xdr:rowOff>334507</xdr:rowOff>
    </xdr:from>
    <xdr:to>
      <xdr:col>7</xdr:col>
      <xdr:colOff>327247</xdr:colOff>
      <xdr:row>5</xdr:row>
      <xdr:rowOff>31749</xdr:rowOff>
    </xdr:to>
    <xdr:sp macro="" textlink="">
      <xdr:nvSpPr>
        <xdr:cNvPr id="44" name="TextBox 43"/>
        <xdr:cNvSpPr txBox="1"/>
      </xdr:nvSpPr>
      <xdr:spPr>
        <a:xfrm>
          <a:off x="1733401" y="1172707"/>
          <a:ext cx="2289546" cy="497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5">
                  <a:lumMod val="50000"/>
                </a:schemeClr>
              </a:solidFill>
              <a:latin typeface="Century Gothic" panose="020B0502020202020204" pitchFamily="34" charset="0"/>
            </a:rPr>
            <a:t>Prevalence of Anemia</a:t>
          </a:r>
        </a:p>
      </xdr:txBody>
    </xdr:sp>
    <xdr:clientData/>
  </xdr:twoCellAnchor>
  <xdr:twoCellAnchor>
    <xdr:from>
      <xdr:col>1</xdr:col>
      <xdr:colOff>1</xdr:colOff>
      <xdr:row>5</xdr:row>
      <xdr:rowOff>0</xdr:rowOff>
    </xdr:from>
    <xdr:to>
      <xdr:col>19</xdr:col>
      <xdr:colOff>0</xdr:colOff>
      <xdr:row>21</xdr:row>
      <xdr:rowOff>0</xdr:rowOff>
    </xdr:to>
    <xdr:grpSp>
      <xdr:nvGrpSpPr>
        <xdr:cNvPr id="4" name="Group 3"/>
        <xdr:cNvGrpSpPr/>
      </xdr:nvGrpSpPr>
      <xdr:grpSpPr>
        <a:xfrm>
          <a:off x="359834" y="1449917"/>
          <a:ext cx="10752666" cy="3217333"/>
          <a:chOff x="1502833" y="1629833"/>
          <a:chExt cx="10869083" cy="3213904"/>
        </a:xfrm>
      </xdr:grpSpPr>
      <xdr:graphicFrame macro="">
        <xdr:nvGraphicFramePr>
          <xdr:cNvPr id="29" name="Chart 28"/>
          <xdr:cNvGraphicFramePr>
            <a:graphicFrameLocks/>
          </xdr:cNvGraphicFramePr>
        </xdr:nvGraphicFramePr>
        <xdr:xfrm>
          <a:off x="1502833" y="1629833"/>
          <a:ext cx="10869083" cy="3213904"/>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2" name="Group 1"/>
          <xdr:cNvGrpSpPr/>
        </xdr:nvGrpSpPr>
        <xdr:grpSpPr>
          <a:xfrm>
            <a:off x="1563204" y="2021417"/>
            <a:ext cx="1114379" cy="2137833"/>
            <a:chOff x="1827788" y="2222500"/>
            <a:chExt cx="1114379" cy="2044742"/>
          </a:xfrm>
        </xdr:grpSpPr>
        <xdr:grpSp>
          <xdr:nvGrpSpPr>
            <xdr:cNvPr id="56" name="Group 55"/>
            <xdr:cNvGrpSpPr/>
          </xdr:nvGrpSpPr>
          <xdr:grpSpPr>
            <a:xfrm>
              <a:off x="1827788" y="2709345"/>
              <a:ext cx="654161" cy="1557897"/>
              <a:chOff x="123867" y="71122"/>
              <a:chExt cx="654161" cy="132522"/>
            </a:xfrm>
          </xdr:grpSpPr>
          <xdr:sp macro="" textlink="">
            <xdr:nvSpPr>
              <xdr:cNvPr id="58" name="TextBox 2"/>
              <xdr:cNvSpPr txBox="1"/>
            </xdr:nvSpPr>
            <xdr:spPr>
              <a:xfrm>
                <a:off x="143219" y="71122"/>
                <a:ext cx="615457" cy="21808"/>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900" b="1" i="0" u="none" strike="noStrike" kern="1200" baseline="0">
                    <a:solidFill>
                      <a:sysClr val="windowText" lastClr="000000"/>
                    </a:solidFill>
                    <a:latin typeface="+mn-lt"/>
                    <a:ea typeface="+mn-ea"/>
                    <a:cs typeface="+mn-cs"/>
                  </a:rPr>
                  <a:t>Severe</a:t>
                </a:r>
              </a:p>
            </xdr:txBody>
          </xdr:sp>
          <xdr:sp macro="" textlink="">
            <xdr:nvSpPr>
              <xdr:cNvPr id="59" name="TextBox 1"/>
              <xdr:cNvSpPr txBox="1"/>
            </xdr:nvSpPr>
            <xdr:spPr>
              <a:xfrm>
                <a:off x="143219" y="185455"/>
                <a:ext cx="615457" cy="18189"/>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900" b="1" i="0" u="none" strike="noStrike" kern="1200" baseline="0">
                    <a:solidFill>
                      <a:sysClr val="windowText" lastClr="000000"/>
                    </a:solidFill>
                    <a:latin typeface="+mn-lt"/>
                    <a:ea typeface="+mn-ea"/>
                    <a:cs typeface="+mn-cs"/>
                  </a:rPr>
                  <a:t>Normal</a:t>
                </a:r>
              </a:p>
            </xdr:txBody>
          </xdr:sp>
          <xdr:sp macro="" textlink="">
            <xdr:nvSpPr>
              <xdr:cNvPr id="60" name="TextBox 1"/>
              <xdr:cNvSpPr txBox="1"/>
            </xdr:nvSpPr>
            <xdr:spPr>
              <a:xfrm>
                <a:off x="123867" y="139542"/>
                <a:ext cx="654161" cy="21807"/>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900" b="1" i="0" u="none" strike="noStrike" kern="1200" baseline="0">
                    <a:solidFill>
                      <a:sysClr val="windowText" lastClr="000000"/>
                    </a:solidFill>
                    <a:latin typeface="+mn-lt"/>
                    <a:ea typeface="+mn-ea"/>
                    <a:cs typeface="+mn-cs"/>
                  </a:rPr>
                  <a:t>Medium</a:t>
                </a:r>
              </a:p>
            </xdr:txBody>
          </xdr:sp>
          <xdr:sp macro="" textlink="">
            <xdr:nvSpPr>
              <xdr:cNvPr id="61" name="TextBox 1"/>
              <xdr:cNvSpPr txBox="1"/>
            </xdr:nvSpPr>
            <xdr:spPr>
              <a:xfrm>
                <a:off x="227763" y="169250"/>
                <a:ext cx="446368" cy="19806"/>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900" b="1" i="0" u="none" strike="noStrike" kern="1200" baseline="0">
                    <a:solidFill>
                      <a:sysClr val="windowText" lastClr="000000"/>
                    </a:solidFill>
                    <a:latin typeface="+mn-lt"/>
                    <a:ea typeface="+mn-ea"/>
                    <a:cs typeface="+mn-cs"/>
                  </a:rPr>
                  <a:t>Mild</a:t>
                </a:r>
              </a:p>
            </xdr:txBody>
          </xdr:sp>
        </xdr:grpSp>
        <xdr:graphicFrame macro="">
          <xdr:nvGraphicFramePr>
            <xdr:cNvPr id="30" name="Chart 29"/>
            <xdr:cNvGraphicFramePr>
              <a:graphicFrameLocks/>
            </xdr:cNvGraphicFramePr>
          </xdr:nvGraphicFramePr>
          <xdr:xfrm>
            <a:off x="2296584" y="2222500"/>
            <a:ext cx="645583" cy="2000250"/>
          </xdr:xfrm>
          <a:graphic>
            <a:graphicData uri="http://schemas.openxmlformats.org/drawingml/2006/chart">
              <c:chart xmlns:c="http://schemas.openxmlformats.org/drawingml/2006/chart" xmlns:r="http://schemas.openxmlformats.org/officeDocument/2006/relationships" r:id="rId2"/>
            </a:graphicData>
          </a:graphic>
        </xdr:graphicFrame>
      </xdr:grpSp>
    </xdr:grpSp>
    <xdr:clientData/>
  </xdr:twoCellAnchor>
  <xdr:twoCellAnchor>
    <xdr:from>
      <xdr:col>0</xdr:col>
      <xdr:colOff>89715</xdr:colOff>
      <xdr:row>0</xdr:row>
      <xdr:rowOff>6123</xdr:rowOff>
    </xdr:from>
    <xdr:to>
      <xdr:col>18</xdr:col>
      <xdr:colOff>547741</xdr:colOff>
      <xdr:row>1</xdr:row>
      <xdr:rowOff>387123</xdr:rowOff>
    </xdr:to>
    <xdr:grpSp>
      <xdr:nvGrpSpPr>
        <xdr:cNvPr id="19" name="Group 18"/>
        <xdr:cNvGrpSpPr/>
      </xdr:nvGrpSpPr>
      <xdr:grpSpPr>
        <a:xfrm>
          <a:off x="89715" y="6123"/>
          <a:ext cx="10977859" cy="804333"/>
          <a:chOff x="89715" y="6123"/>
          <a:chExt cx="10977859" cy="804333"/>
        </a:xfrm>
      </xdr:grpSpPr>
      <xdr:pic>
        <xdr:nvPicPr>
          <xdr:cNvPr id="5" name="Picture 4" descr="https://encrypted-tbn1.gstatic.com/images?q=tbn:ANd9GcRJBVqegdDpagp92n76yypK0nBdy668I5MG0AWevIsH91Z6Ywfy"/>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752" b="55789"/>
          <a:stretch/>
        </xdr:blipFill>
        <xdr:spPr bwMode="auto">
          <a:xfrm>
            <a:off x="89715" y="6123"/>
            <a:ext cx="2434015" cy="80433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Picture 7"/>
          <xdr:cNvPicPr>
            <a:picLocks noChangeAspect="1"/>
          </xdr:cNvPicPr>
        </xdr:nvPicPr>
        <xdr:blipFill>
          <a:blip xmlns:r="http://schemas.openxmlformats.org/officeDocument/2006/relationships" r:embed="rId4"/>
          <a:stretch>
            <a:fillRect/>
          </a:stretch>
        </xdr:blipFill>
        <xdr:spPr>
          <a:xfrm>
            <a:off x="9395530" y="20410"/>
            <a:ext cx="1672044" cy="775758"/>
          </a:xfrm>
          <a:prstGeom prst="rect">
            <a:avLst/>
          </a:prstGeom>
        </xdr:spPr>
      </xdr:pic>
      <xdr:sp macro="" textlink="">
        <xdr:nvSpPr>
          <xdr:cNvPr id="18" name="TextBox 17"/>
          <xdr:cNvSpPr txBox="1"/>
        </xdr:nvSpPr>
        <xdr:spPr>
          <a:xfrm>
            <a:off x="2578255" y="27289"/>
            <a:ext cx="67627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solidFill>
                  <a:schemeClr val="accent2"/>
                </a:solidFill>
                <a:latin typeface="Century Gothic" panose="020B0502020202020204" pitchFamily="34" charset="0"/>
              </a:rPr>
              <a:t>Anemia</a:t>
            </a:r>
            <a:r>
              <a:rPr lang="en-US" sz="2800" baseline="0">
                <a:solidFill>
                  <a:schemeClr val="accent2"/>
                </a:solidFill>
                <a:latin typeface="Century Gothic" panose="020B0502020202020204" pitchFamily="34" charset="0"/>
              </a:rPr>
              <a:t> Landscape Analysis Tool</a:t>
            </a:r>
            <a:endParaRPr lang="en-US" sz="2800">
              <a:solidFill>
                <a:schemeClr val="accent2"/>
              </a:solidFill>
              <a:latin typeface="Century Gothic" panose="020B0502020202020204" pitchFamily="34" charset="0"/>
            </a:endParaRPr>
          </a:p>
        </xdr:txBody>
      </xdr:sp>
    </xdr:grpSp>
    <xdr:clientData/>
  </xdr:twoCellAnchor>
  <xdr:twoCellAnchor>
    <xdr:from>
      <xdr:col>0</xdr:col>
      <xdr:colOff>254000</xdr:colOff>
      <xdr:row>2</xdr:row>
      <xdr:rowOff>63498</xdr:rowOff>
    </xdr:from>
    <xdr:to>
      <xdr:col>3</xdr:col>
      <xdr:colOff>95250</xdr:colOff>
      <xdr:row>5</xdr:row>
      <xdr:rowOff>31750</xdr:rowOff>
    </xdr:to>
    <xdr:sp macro="" textlink="">
      <xdr:nvSpPr>
        <xdr:cNvPr id="3" name="Rounded Rectangular Callout 2"/>
        <xdr:cNvSpPr/>
      </xdr:nvSpPr>
      <xdr:spPr>
        <a:xfrm>
          <a:off x="254000" y="910165"/>
          <a:ext cx="1386417" cy="571502"/>
        </a:xfrm>
        <a:prstGeom prst="wedgeRoundRectCallout">
          <a:avLst>
            <a:gd name="adj1" fmla="val 20179"/>
            <a:gd name="adj2" fmla="val 106443"/>
            <a:gd name="adj3" fmla="val 16667"/>
          </a:avLst>
        </a:prstGeom>
        <a:solidFill>
          <a:schemeClr val="accent6">
            <a:lumMod val="40000"/>
            <a:lumOff val="60000"/>
          </a:schemeClr>
        </a:solidFill>
        <a:ln w="19050"/>
      </xdr:spPr>
      <xdr:style>
        <a:lnRef idx="3">
          <a:schemeClr val="lt1"/>
        </a:lnRef>
        <a:fillRef idx="1">
          <a:schemeClr val="accent2"/>
        </a:fillRef>
        <a:effectRef idx="1">
          <a:schemeClr val="accent2"/>
        </a:effectRef>
        <a:fontRef idx="minor">
          <a:schemeClr val="lt1"/>
        </a:fontRef>
      </xdr:style>
      <xdr:txBody>
        <a:bodyPr vertOverflow="clip" horzOverflow="clip" lIns="0" tIns="0" rIns="0" bIns="0" rtlCol="0" anchor="ctr"/>
        <a:lstStyle/>
        <a:p>
          <a:pPr algn="l"/>
          <a:r>
            <a:rPr lang="en-US" sz="900">
              <a:solidFill>
                <a:schemeClr val="accent5">
                  <a:lumMod val="50000"/>
                </a:schemeClr>
              </a:solidFill>
            </a:rPr>
            <a:t>WHO classification</a:t>
          </a:r>
          <a:r>
            <a:rPr lang="en-US" sz="900" baseline="0">
              <a:solidFill>
                <a:schemeClr val="accent5">
                  <a:lumMod val="50000"/>
                </a:schemeClr>
              </a:solidFill>
            </a:rPr>
            <a:t> </a:t>
          </a:r>
          <a:r>
            <a:rPr lang="en-US" sz="900">
              <a:solidFill>
                <a:schemeClr val="accent5">
                  <a:lumMod val="50000"/>
                </a:schemeClr>
              </a:solidFill>
            </a:rPr>
            <a:t>of public</a:t>
          </a:r>
          <a:r>
            <a:rPr lang="en-US" sz="900" baseline="0">
              <a:solidFill>
                <a:schemeClr val="accent5">
                  <a:lumMod val="50000"/>
                </a:schemeClr>
              </a:solidFill>
            </a:rPr>
            <a:t> health significance </a:t>
          </a:r>
        </a:p>
        <a:p>
          <a:pPr algn="l"/>
          <a:r>
            <a:rPr lang="en-US" sz="900" i="1" baseline="0">
              <a:solidFill>
                <a:schemeClr val="accent5">
                  <a:lumMod val="50000"/>
                </a:schemeClr>
              </a:solidFill>
            </a:rPr>
            <a:t>not anemia cutoffs</a:t>
          </a:r>
          <a:endParaRPr lang="en-US" sz="900" i="1">
            <a:solidFill>
              <a:schemeClr val="accent5">
                <a:lumMod val="50000"/>
              </a:schemeClr>
            </a:solidFill>
          </a:endParaRPr>
        </a:p>
      </xdr:txBody>
    </xdr:sp>
    <xdr:clientData/>
  </xdr:twoCellAnchor>
  <xdr:twoCellAnchor>
    <xdr:from>
      <xdr:col>1</xdr:col>
      <xdr:colOff>0</xdr:colOff>
      <xdr:row>22</xdr:row>
      <xdr:rowOff>1</xdr:rowOff>
    </xdr:from>
    <xdr:to>
      <xdr:col>18</xdr:col>
      <xdr:colOff>592666</xdr:colOff>
      <xdr:row>38</xdr:row>
      <xdr:rowOff>0</xdr:rowOff>
    </xdr:to>
    <xdr:grpSp>
      <xdr:nvGrpSpPr>
        <xdr:cNvPr id="45" name="Group 44"/>
        <xdr:cNvGrpSpPr/>
      </xdr:nvGrpSpPr>
      <xdr:grpSpPr>
        <a:xfrm>
          <a:off x="359833" y="4868334"/>
          <a:ext cx="10752666" cy="3217333"/>
          <a:chOff x="1502833" y="1629833"/>
          <a:chExt cx="10869083" cy="3213904"/>
        </a:xfrm>
      </xdr:grpSpPr>
      <xdr:graphicFrame macro="">
        <xdr:nvGraphicFramePr>
          <xdr:cNvPr id="46" name="Chart 45"/>
          <xdr:cNvGraphicFramePr>
            <a:graphicFrameLocks/>
          </xdr:cNvGraphicFramePr>
        </xdr:nvGraphicFramePr>
        <xdr:xfrm>
          <a:off x="1502833" y="1629833"/>
          <a:ext cx="10869083" cy="3213904"/>
        </xdr:xfrm>
        <a:graphic>
          <a:graphicData uri="http://schemas.openxmlformats.org/drawingml/2006/chart">
            <c:chart xmlns:c="http://schemas.openxmlformats.org/drawingml/2006/chart" xmlns:r="http://schemas.openxmlformats.org/officeDocument/2006/relationships" r:id="rId5"/>
          </a:graphicData>
        </a:graphic>
      </xdr:graphicFrame>
      <xdr:grpSp>
        <xdr:nvGrpSpPr>
          <xdr:cNvPr id="47" name="Group 46"/>
          <xdr:cNvGrpSpPr/>
        </xdr:nvGrpSpPr>
        <xdr:grpSpPr>
          <a:xfrm>
            <a:off x="1563204" y="2021417"/>
            <a:ext cx="1114379" cy="2137833"/>
            <a:chOff x="1827788" y="2222500"/>
            <a:chExt cx="1114379" cy="2044742"/>
          </a:xfrm>
        </xdr:grpSpPr>
        <xdr:grpSp>
          <xdr:nvGrpSpPr>
            <xdr:cNvPr id="48" name="Group 47"/>
            <xdr:cNvGrpSpPr/>
          </xdr:nvGrpSpPr>
          <xdr:grpSpPr>
            <a:xfrm>
              <a:off x="1827788" y="2709345"/>
              <a:ext cx="654161" cy="1557897"/>
              <a:chOff x="123867" y="71122"/>
              <a:chExt cx="654161" cy="132522"/>
            </a:xfrm>
          </xdr:grpSpPr>
          <xdr:sp macro="" textlink="">
            <xdr:nvSpPr>
              <xdr:cNvPr id="50" name="TextBox 2"/>
              <xdr:cNvSpPr txBox="1"/>
            </xdr:nvSpPr>
            <xdr:spPr>
              <a:xfrm>
                <a:off x="143219" y="71122"/>
                <a:ext cx="615457" cy="21808"/>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900" b="1" i="0" u="none" strike="noStrike" kern="1200" baseline="0">
                    <a:solidFill>
                      <a:sysClr val="windowText" lastClr="000000"/>
                    </a:solidFill>
                    <a:latin typeface="+mn-lt"/>
                    <a:ea typeface="+mn-ea"/>
                    <a:cs typeface="+mn-cs"/>
                  </a:rPr>
                  <a:t>Severe</a:t>
                </a:r>
              </a:p>
            </xdr:txBody>
          </xdr:sp>
          <xdr:sp macro="" textlink="">
            <xdr:nvSpPr>
              <xdr:cNvPr id="51" name="TextBox 1"/>
              <xdr:cNvSpPr txBox="1"/>
            </xdr:nvSpPr>
            <xdr:spPr>
              <a:xfrm>
                <a:off x="143219" y="185455"/>
                <a:ext cx="615457" cy="18189"/>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900" b="1" i="0" u="none" strike="noStrike" kern="1200" baseline="0">
                    <a:solidFill>
                      <a:sysClr val="windowText" lastClr="000000"/>
                    </a:solidFill>
                    <a:latin typeface="+mn-lt"/>
                    <a:ea typeface="+mn-ea"/>
                    <a:cs typeface="+mn-cs"/>
                  </a:rPr>
                  <a:t>Normal</a:t>
                </a:r>
              </a:p>
            </xdr:txBody>
          </xdr:sp>
          <xdr:sp macro="" textlink="">
            <xdr:nvSpPr>
              <xdr:cNvPr id="52" name="TextBox 1"/>
              <xdr:cNvSpPr txBox="1"/>
            </xdr:nvSpPr>
            <xdr:spPr>
              <a:xfrm>
                <a:off x="123867" y="139542"/>
                <a:ext cx="654161" cy="21807"/>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900" b="1" i="0" u="none" strike="noStrike" kern="1200" baseline="0">
                    <a:solidFill>
                      <a:sysClr val="windowText" lastClr="000000"/>
                    </a:solidFill>
                    <a:latin typeface="+mn-lt"/>
                    <a:ea typeface="+mn-ea"/>
                    <a:cs typeface="+mn-cs"/>
                  </a:rPr>
                  <a:t>Medium</a:t>
                </a:r>
              </a:p>
            </xdr:txBody>
          </xdr:sp>
          <xdr:sp macro="" textlink="">
            <xdr:nvSpPr>
              <xdr:cNvPr id="53" name="TextBox 1"/>
              <xdr:cNvSpPr txBox="1"/>
            </xdr:nvSpPr>
            <xdr:spPr>
              <a:xfrm>
                <a:off x="227763" y="169250"/>
                <a:ext cx="446368" cy="19806"/>
              </a:xfrm>
              <a:prstGeom prst="rect">
                <a:avLst/>
              </a:prstGeom>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900" b="1" i="0" u="none" strike="noStrike" kern="1200" baseline="0">
                    <a:solidFill>
                      <a:sysClr val="windowText" lastClr="000000"/>
                    </a:solidFill>
                    <a:latin typeface="+mn-lt"/>
                    <a:ea typeface="+mn-ea"/>
                    <a:cs typeface="+mn-cs"/>
                  </a:rPr>
                  <a:t>Mild</a:t>
                </a:r>
              </a:p>
            </xdr:txBody>
          </xdr:sp>
        </xdr:grpSp>
        <xdr:graphicFrame macro="">
          <xdr:nvGraphicFramePr>
            <xdr:cNvPr id="49" name="Chart 48"/>
            <xdr:cNvGraphicFramePr>
              <a:graphicFrameLocks/>
            </xdr:cNvGraphicFramePr>
          </xdr:nvGraphicFramePr>
          <xdr:xfrm>
            <a:off x="2296584" y="2222500"/>
            <a:ext cx="645583" cy="2000250"/>
          </xdr:xfrm>
          <a:graphic>
            <a:graphicData uri="http://schemas.openxmlformats.org/drawingml/2006/chart">
              <c:chart xmlns:c="http://schemas.openxmlformats.org/drawingml/2006/chart" xmlns:r="http://schemas.openxmlformats.org/officeDocument/2006/relationships" r:id="rId6"/>
            </a:graphicData>
          </a:graphic>
        </xdr:graphicFrame>
      </xdr:grpSp>
    </xdr:grpSp>
    <xdr:clientData/>
  </xdr:twoCellAnchor>
  <xdr:twoCellAnchor>
    <xdr:from>
      <xdr:col>3</xdr:col>
      <xdr:colOff>188234</xdr:colOff>
      <xdr:row>38</xdr:row>
      <xdr:rowOff>40290</xdr:rowOff>
    </xdr:from>
    <xdr:to>
      <xdr:col>7</xdr:col>
      <xdr:colOff>325130</xdr:colOff>
      <xdr:row>40</xdr:row>
      <xdr:rowOff>71966</xdr:rowOff>
    </xdr:to>
    <xdr:sp macro="" textlink="">
      <xdr:nvSpPr>
        <xdr:cNvPr id="28" name="TextBox 27"/>
        <xdr:cNvSpPr txBox="1"/>
      </xdr:nvSpPr>
      <xdr:spPr>
        <a:xfrm>
          <a:off x="1733401" y="8125957"/>
          <a:ext cx="2295896" cy="433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5">
                  <a:lumMod val="50000"/>
                </a:schemeClr>
              </a:solidFill>
              <a:latin typeface="Century Gothic" panose="020B0502020202020204" pitchFamily="34" charset="0"/>
            </a:rPr>
            <a:t>Risk</a:t>
          </a:r>
          <a:r>
            <a:rPr lang="en-US" sz="1400" b="1" baseline="0">
              <a:solidFill>
                <a:schemeClr val="accent5">
                  <a:lumMod val="50000"/>
                </a:schemeClr>
              </a:solidFill>
              <a:latin typeface="Century Gothic" panose="020B0502020202020204" pitchFamily="34" charset="0"/>
            </a:rPr>
            <a:t> Factors for Anemia</a:t>
          </a:r>
          <a:endParaRPr lang="en-US" sz="1400" b="1">
            <a:solidFill>
              <a:schemeClr val="accent5">
                <a:lumMod val="50000"/>
              </a:schemeClr>
            </a:solidFill>
            <a:latin typeface="Century Gothic" panose="020B0502020202020204" pitchFamily="34" charset="0"/>
          </a:endParaRPr>
        </a:p>
      </xdr:txBody>
    </xdr:sp>
    <xdr:clientData/>
  </xdr:twoCellAnchor>
  <xdr:twoCellAnchor>
    <xdr:from>
      <xdr:col>0</xdr:col>
      <xdr:colOff>359832</xdr:colOff>
      <xdr:row>40</xdr:row>
      <xdr:rowOff>201083</xdr:rowOff>
    </xdr:from>
    <xdr:to>
      <xdr:col>18</xdr:col>
      <xdr:colOff>592666</xdr:colOff>
      <xdr:row>56</xdr:row>
      <xdr:rowOff>190499</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75</xdr:row>
      <xdr:rowOff>0</xdr:rowOff>
    </xdr:from>
    <xdr:to>
      <xdr:col>19</xdr:col>
      <xdr:colOff>0</xdr:colOff>
      <xdr:row>90</xdr:row>
      <xdr:rowOff>179916</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359832</xdr:colOff>
      <xdr:row>57</xdr:row>
      <xdr:rowOff>201083</xdr:rowOff>
    </xdr:from>
    <xdr:to>
      <xdr:col>18</xdr:col>
      <xdr:colOff>592666</xdr:colOff>
      <xdr:row>73</xdr:row>
      <xdr:rowOff>190499</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92</xdr:row>
      <xdr:rowOff>0</xdr:rowOff>
    </xdr:from>
    <xdr:to>
      <xdr:col>19</xdr:col>
      <xdr:colOff>0</xdr:colOff>
      <xdr:row>107</xdr:row>
      <xdr:rowOff>179916</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109</xdr:row>
      <xdr:rowOff>1</xdr:rowOff>
    </xdr:from>
    <xdr:to>
      <xdr:col>19</xdr:col>
      <xdr:colOff>0</xdr:colOff>
      <xdr:row>125</xdr:row>
      <xdr:rowOff>1</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481011</xdr:colOff>
      <xdr:row>26</xdr:row>
      <xdr:rowOff>19050</xdr:rowOff>
    </xdr:from>
    <xdr:to>
      <xdr:col>2</xdr:col>
      <xdr:colOff>290512</xdr:colOff>
      <xdr:row>30</xdr:row>
      <xdr:rowOff>9525</xdr:rowOff>
    </xdr:to>
    <xdr:sp macro="" textlink="">
      <xdr:nvSpPr>
        <xdr:cNvPr id="4" name="Left Brace 3"/>
        <xdr:cNvSpPr/>
      </xdr:nvSpPr>
      <xdr:spPr>
        <a:xfrm>
          <a:off x="1071561" y="5372100"/>
          <a:ext cx="485776" cy="676275"/>
        </a:xfrm>
        <a:prstGeom prst="leftBrace">
          <a:avLst/>
        </a:prstGeom>
        <a:ln w="19050"/>
      </xdr:spPr>
      <xdr:style>
        <a:lnRef idx="1">
          <a:schemeClr val="accent3"/>
        </a:lnRef>
        <a:fillRef idx="0">
          <a:schemeClr val="accent3"/>
        </a:fillRef>
        <a:effectRef idx="0">
          <a:schemeClr val="accent3"/>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485774</xdr:colOff>
      <xdr:row>22</xdr:row>
      <xdr:rowOff>0</xdr:rowOff>
    </xdr:from>
    <xdr:to>
      <xdr:col>2</xdr:col>
      <xdr:colOff>285749</xdr:colOff>
      <xdr:row>24</xdr:row>
      <xdr:rowOff>0</xdr:rowOff>
    </xdr:to>
    <xdr:sp macro="" textlink="">
      <xdr:nvSpPr>
        <xdr:cNvPr id="60" name="Left Brace 59"/>
        <xdr:cNvSpPr/>
      </xdr:nvSpPr>
      <xdr:spPr>
        <a:xfrm>
          <a:off x="1081087" y="4655344"/>
          <a:ext cx="478631" cy="452437"/>
        </a:xfrm>
        <a:prstGeom prst="lef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457199</xdr:colOff>
      <xdr:row>35</xdr:row>
      <xdr:rowOff>28575</xdr:rowOff>
    </xdr:from>
    <xdr:to>
      <xdr:col>2</xdr:col>
      <xdr:colOff>314324</xdr:colOff>
      <xdr:row>39</xdr:row>
      <xdr:rowOff>219075</xdr:rowOff>
    </xdr:to>
    <xdr:sp macro="" textlink="">
      <xdr:nvSpPr>
        <xdr:cNvPr id="61" name="Left Brace 60"/>
        <xdr:cNvSpPr/>
      </xdr:nvSpPr>
      <xdr:spPr>
        <a:xfrm>
          <a:off x="1047749" y="7439025"/>
          <a:ext cx="533400" cy="876300"/>
        </a:xfrm>
        <a:prstGeom prst="leftBrace">
          <a:avLst/>
        </a:prstGeom>
        <a:ln w="19050"/>
      </xdr:spPr>
      <xdr:style>
        <a:lnRef idx="1">
          <a:schemeClr val="accent4"/>
        </a:lnRef>
        <a:fillRef idx="0">
          <a:schemeClr val="accent4"/>
        </a:fillRef>
        <a:effectRef idx="0">
          <a:schemeClr val="accent4"/>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343834</xdr:colOff>
      <xdr:row>0</xdr:row>
      <xdr:rowOff>10583</xdr:rowOff>
    </xdr:from>
    <xdr:to>
      <xdr:col>19</xdr:col>
      <xdr:colOff>506723</xdr:colOff>
      <xdr:row>4</xdr:row>
      <xdr:rowOff>45219</xdr:rowOff>
    </xdr:to>
    <xdr:grpSp>
      <xdr:nvGrpSpPr>
        <xdr:cNvPr id="11" name="Group 10"/>
        <xdr:cNvGrpSpPr/>
      </xdr:nvGrpSpPr>
      <xdr:grpSpPr>
        <a:xfrm>
          <a:off x="1610099" y="10583"/>
          <a:ext cx="11256712" cy="796636"/>
          <a:chOff x="422275" y="10583"/>
          <a:chExt cx="11252510" cy="796636"/>
        </a:xfrm>
      </xdr:grpSpPr>
      <xdr:pic>
        <xdr:nvPicPr>
          <xdr:cNvPr id="28" name="Picture 27" descr="https://encrypted-tbn1.gstatic.com/images?q=tbn:ANd9GcRJBVqegdDpagp92n76yypK0nBdy668I5MG0AWevIsH91Z6Ywfy"/>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52" b="55789"/>
          <a:stretch/>
        </xdr:blipFill>
        <xdr:spPr bwMode="auto">
          <a:xfrm>
            <a:off x="422275" y="10583"/>
            <a:ext cx="2383848" cy="79663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3" name="Picture 32"/>
          <xdr:cNvPicPr>
            <a:picLocks noChangeAspect="1"/>
          </xdr:cNvPicPr>
        </xdr:nvPicPr>
        <xdr:blipFill>
          <a:blip xmlns:r="http://schemas.openxmlformats.org/officeDocument/2006/relationships" r:embed="rId2"/>
          <a:stretch>
            <a:fillRect/>
          </a:stretch>
        </xdr:blipFill>
        <xdr:spPr>
          <a:xfrm>
            <a:off x="10039253" y="24871"/>
            <a:ext cx="1635532" cy="768061"/>
          </a:xfrm>
          <a:prstGeom prst="rect">
            <a:avLst/>
          </a:prstGeom>
        </xdr:spPr>
      </xdr:pic>
      <xdr:sp macro="" textlink="">
        <xdr:nvSpPr>
          <xdr:cNvPr id="59" name="TextBox 58"/>
          <xdr:cNvSpPr txBox="1"/>
        </xdr:nvSpPr>
        <xdr:spPr>
          <a:xfrm>
            <a:off x="3041313" y="27901"/>
            <a:ext cx="67627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solidFill>
                  <a:schemeClr val="accent2"/>
                </a:solidFill>
                <a:latin typeface="Century Gothic" panose="020B0502020202020204" pitchFamily="34" charset="0"/>
              </a:rPr>
              <a:t>Anemia Landscape Analysis Tool</a:t>
            </a:r>
          </a:p>
        </xdr:txBody>
      </xdr:sp>
    </xdr:grpSp>
    <xdr:clientData/>
  </xdr:twoCellAnchor>
  <xdr:twoCellAnchor>
    <xdr:from>
      <xdr:col>14</xdr:col>
      <xdr:colOff>596321</xdr:colOff>
      <xdr:row>5</xdr:row>
      <xdr:rowOff>0</xdr:rowOff>
    </xdr:from>
    <xdr:to>
      <xdr:col>16</xdr:col>
      <xdr:colOff>765660</xdr:colOff>
      <xdr:row>13</xdr:row>
      <xdr:rowOff>0</xdr:rowOff>
    </xdr:to>
    <xdr:sp macro="" textlink="">
      <xdr:nvSpPr>
        <xdr:cNvPr id="52" name="Rectangle 51"/>
        <xdr:cNvSpPr/>
      </xdr:nvSpPr>
      <xdr:spPr>
        <a:xfrm>
          <a:off x="9213645" y="952500"/>
          <a:ext cx="1872633" cy="1860176"/>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latin typeface="Century Gothic" panose="020B0502020202020204" pitchFamily="34" charset="0"/>
            </a:rPr>
            <a:t>Agriculture</a:t>
          </a:r>
        </a:p>
        <a:p>
          <a:pPr algn="l"/>
          <a:endParaRPr lang="en-US" sz="1400">
            <a:latin typeface="Century Gothic" panose="020B0502020202020204" pitchFamily="34" charset="0"/>
          </a:endParaRPr>
        </a:p>
        <a:p>
          <a:r>
            <a:rPr lang="en-US" sz="1100" baseline="0">
              <a:solidFill>
                <a:schemeClr val="lt1"/>
              </a:solidFill>
              <a:effectLst/>
              <a:latin typeface="Century Gothic" panose="020B0502020202020204" pitchFamily="34" charset="0"/>
              <a:ea typeface="+mn-ea"/>
              <a:cs typeface="+mn-cs"/>
            </a:rPr>
            <a:t>• Food security</a:t>
          </a:r>
          <a:endParaRPr lang="en-US" sz="1400">
            <a:effectLst/>
            <a:latin typeface="Century Gothic" panose="020B0502020202020204" pitchFamily="34" charset="0"/>
          </a:endParaRPr>
        </a:p>
        <a:p>
          <a:r>
            <a:rPr lang="en-US" sz="1100" baseline="0">
              <a:solidFill>
                <a:schemeClr val="lt1"/>
              </a:solidFill>
              <a:effectLst/>
              <a:latin typeface="Century Gothic" panose="020B0502020202020204" pitchFamily="34" charset="0"/>
              <a:ea typeface="+mn-ea"/>
              <a:cs typeface="+mn-cs"/>
            </a:rPr>
            <a:t>• Biofortification</a:t>
          </a:r>
        </a:p>
        <a:p>
          <a:r>
            <a:rPr lang="en-US" sz="1100" baseline="0">
              <a:solidFill>
                <a:schemeClr val="lt1"/>
              </a:solidFill>
              <a:effectLst/>
              <a:latin typeface="+mn-lt"/>
              <a:ea typeface="+mn-ea"/>
              <a:cs typeface="+mn-cs"/>
            </a:rPr>
            <a:t>• </a:t>
          </a:r>
          <a:r>
            <a:rPr lang="en-US" sz="1100" baseline="0">
              <a:solidFill>
                <a:schemeClr val="lt1"/>
              </a:solidFill>
              <a:effectLst/>
              <a:latin typeface="Century Gothic" panose="020B0502020202020204" pitchFamily="34" charset="0"/>
              <a:ea typeface="+mn-ea"/>
              <a:cs typeface="+mn-cs"/>
            </a:rPr>
            <a:t>Food safety</a:t>
          </a:r>
          <a:endParaRPr lang="en-US" sz="1400">
            <a:effectLst/>
            <a:latin typeface="Century Gothic" panose="020B0502020202020204" pitchFamily="34" charset="0"/>
          </a:endParaRPr>
        </a:p>
      </xdr:txBody>
    </xdr:sp>
    <xdr:clientData/>
  </xdr:twoCellAnchor>
  <xdr:twoCellAnchor>
    <xdr:from>
      <xdr:col>9</xdr:col>
      <xdr:colOff>109097</xdr:colOff>
      <xdr:row>5</xdr:row>
      <xdr:rowOff>0</xdr:rowOff>
    </xdr:from>
    <xdr:to>
      <xdr:col>12</xdr:col>
      <xdr:colOff>208602</xdr:colOff>
      <xdr:row>13</xdr:row>
      <xdr:rowOff>0</xdr:rowOff>
    </xdr:to>
    <xdr:sp macro="" textlink="">
      <xdr:nvSpPr>
        <xdr:cNvPr id="49" name="Rectangle 48"/>
        <xdr:cNvSpPr/>
      </xdr:nvSpPr>
      <xdr:spPr>
        <a:xfrm>
          <a:off x="5499126" y="952500"/>
          <a:ext cx="1881241" cy="1860176"/>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latin typeface="Century Gothic" panose="020B0502020202020204" pitchFamily="34" charset="0"/>
            </a:rPr>
            <a:t>Water and Sanitation</a:t>
          </a:r>
        </a:p>
        <a:p>
          <a:pPr algn="l"/>
          <a:endParaRPr lang="en-US" sz="1400">
            <a:latin typeface="Century Gothic" panose="020B0502020202020204" pitchFamily="34" charset="0"/>
          </a:endParaRPr>
        </a:p>
        <a:p>
          <a:r>
            <a:rPr lang="en-US" sz="1100">
              <a:solidFill>
                <a:schemeClr val="lt1"/>
              </a:solidFill>
              <a:effectLst/>
              <a:latin typeface="Century Gothic" panose="020B0502020202020204" pitchFamily="34" charset="0"/>
              <a:ea typeface="+mn-ea"/>
              <a:cs typeface="+mn-cs"/>
            </a:rPr>
            <a:t>• Improved</a:t>
          </a:r>
          <a:r>
            <a:rPr lang="en-US" sz="1100" baseline="0">
              <a:solidFill>
                <a:schemeClr val="lt1"/>
              </a:solidFill>
              <a:effectLst/>
              <a:latin typeface="Century Gothic" panose="020B0502020202020204" pitchFamily="34" charset="0"/>
              <a:ea typeface="+mn-ea"/>
              <a:cs typeface="+mn-cs"/>
            </a:rPr>
            <a:t> latrines </a:t>
          </a:r>
          <a:endParaRPr lang="en-US" sz="1400">
            <a:effectLst/>
            <a:latin typeface="Century Gothic" panose="020B0502020202020204" pitchFamily="34" charset="0"/>
          </a:endParaRPr>
        </a:p>
        <a:p>
          <a:r>
            <a:rPr lang="en-US" sz="1100">
              <a:solidFill>
                <a:schemeClr val="lt1"/>
              </a:solidFill>
              <a:effectLst/>
              <a:latin typeface="Century Gothic" panose="020B0502020202020204" pitchFamily="34" charset="0"/>
              <a:ea typeface="+mn-ea"/>
              <a:cs typeface="+mn-cs"/>
            </a:rPr>
            <a:t>• Hygiene and Handwashing</a:t>
          </a:r>
          <a:endParaRPr lang="en-US" sz="1400">
            <a:effectLst/>
            <a:latin typeface="Century Gothic" panose="020B0502020202020204" pitchFamily="34" charset="0"/>
          </a:endParaRPr>
        </a:p>
        <a:p>
          <a:r>
            <a:rPr lang="en-US" sz="1100">
              <a:solidFill>
                <a:schemeClr val="lt1"/>
              </a:solidFill>
              <a:effectLst/>
              <a:latin typeface="Century Gothic" panose="020B0502020202020204" pitchFamily="34" charset="0"/>
              <a:ea typeface="+mn-ea"/>
              <a:cs typeface="+mn-cs"/>
            </a:rPr>
            <a:t>• Access</a:t>
          </a:r>
          <a:r>
            <a:rPr lang="en-US" sz="1100" baseline="0">
              <a:solidFill>
                <a:schemeClr val="lt1"/>
              </a:solidFill>
              <a:effectLst/>
              <a:latin typeface="Century Gothic" panose="020B0502020202020204" pitchFamily="34" charset="0"/>
              <a:ea typeface="+mn-ea"/>
              <a:cs typeface="+mn-cs"/>
            </a:rPr>
            <a:t> to clean water</a:t>
          </a:r>
          <a:endParaRPr lang="en-US" sz="1400">
            <a:latin typeface="Century Gothic" panose="020B0502020202020204" pitchFamily="34" charset="0"/>
          </a:endParaRPr>
        </a:p>
      </xdr:txBody>
    </xdr:sp>
    <xdr:clientData/>
  </xdr:twoCellAnchor>
  <xdr:twoCellAnchor>
    <xdr:from>
      <xdr:col>12</xdr:col>
      <xdr:colOff>193735</xdr:colOff>
      <xdr:row>5</xdr:row>
      <xdr:rowOff>0</xdr:rowOff>
    </xdr:from>
    <xdr:to>
      <xdr:col>14</xdr:col>
      <xdr:colOff>611188</xdr:colOff>
      <xdr:row>12</xdr:row>
      <xdr:rowOff>257734</xdr:rowOff>
    </xdr:to>
    <xdr:sp macro="" textlink="">
      <xdr:nvSpPr>
        <xdr:cNvPr id="46" name="Rectangle 45"/>
        <xdr:cNvSpPr/>
      </xdr:nvSpPr>
      <xdr:spPr>
        <a:xfrm>
          <a:off x="7365500" y="952500"/>
          <a:ext cx="1863012" cy="1860175"/>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latin typeface="Century Gothic" panose="020B0502020202020204" pitchFamily="34" charset="0"/>
            </a:rPr>
            <a:t>Reproductive</a:t>
          </a:r>
          <a:r>
            <a:rPr lang="en-US" sz="1400" baseline="0">
              <a:latin typeface="Century Gothic" panose="020B0502020202020204" pitchFamily="34" charset="0"/>
            </a:rPr>
            <a:t> Health</a:t>
          </a:r>
        </a:p>
        <a:p>
          <a:pPr algn="l"/>
          <a:endParaRPr lang="en-US" sz="1400" baseline="0">
            <a:latin typeface="Century Gothic" panose="020B0502020202020204" pitchFamily="34" charset="0"/>
          </a:endParaRPr>
        </a:p>
        <a:p>
          <a:r>
            <a:rPr lang="en-US" sz="1100">
              <a:solidFill>
                <a:schemeClr val="lt1"/>
              </a:solidFill>
              <a:effectLst/>
              <a:latin typeface="Century Gothic" panose="020B0502020202020204" pitchFamily="34" charset="0"/>
              <a:ea typeface="+mn-ea"/>
              <a:cs typeface="+mn-cs"/>
            </a:rPr>
            <a:t>• Family planning</a:t>
          </a:r>
          <a:endParaRPr lang="en-US" sz="1400">
            <a:effectLst/>
            <a:latin typeface="Century Gothic" panose="020B0502020202020204" pitchFamily="34" charset="0"/>
          </a:endParaRPr>
        </a:p>
        <a:p>
          <a:r>
            <a:rPr lang="en-US" sz="1100">
              <a:solidFill>
                <a:schemeClr val="lt1"/>
              </a:solidFill>
              <a:effectLst/>
              <a:latin typeface="Century Gothic" panose="020B0502020202020204" pitchFamily="34" charset="0"/>
              <a:ea typeface="+mn-ea"/>
              <a:cs typeface="+mn-cs"/>
            </a:rPr>
            <a:t>• Delayed</a:t>
          </a:r>
          <a:r>
            <a:rPr lang="en-US" sz="1100" baseline="0">
              <a:solidFill>
                <a:schemeClr val="lt1"/>
              </a:solidFill>
              <a:effectLst/>
              <a:latin typeface="Century Gothic" panose="020B0502020202020204" pitchFamily="34" charset="0"/>
              <a:ea typeface="+mn-ea"/>
              <a:cs typeface="+mn-cs"/>
            </a:rPr>
            <a:t> cord clamping</a:t>
          </a:r>
          <a:endParaRPr lang="en-US" sz="1400">
            <a:effectLst/>
            <a:latin typeface="Century Gothic" panose="020B0502020202020204" pitchFamily="34" charset="0"/>
          </a:endParaRPr>
        </a:p>
        <a:p>
          <a:pPr algn="l"/>
          <a:endParaRPr lang="en-US" sz="1400">
            <a:latin typeface="Century Gothic" panose="020B0502020202020204" pitchFamily="34" charset="0"/>
          </a:endParaRPr>
        </a:p>
      </xdr:txBody>
    </xdr:sp>
    <xdr:clientData/>
  </xdr:twoCellAnchor>
  <xdr:twoCellAnchor>
    <xdr:from>
      <xdr:col>6</xdr:col>
      <xdr:colOff>25871</xdr:colOff>
      <xdr:row>5</xdr:row>
      <xdr:rowOff>0</xdr:rowOff>
    </xdr:from>
    <xdr:to>
      <xdr:col>9</xdr:col>
      <xdr:colOff>123964</xdr:colOff>
      <xdr:row>13</xdr:row>
      <xdr:rowOff>0</xdr:rowOff>
    </xdr:to>
    <xdr:sp macro="" textlink="">
      <xdr:nvSpPr>
        <xdr:cNvPr id="43" name="Rectangle 42"/>
        <xdr:cNvSpPr/>
      </xdr:nvSpPr>
      <xdr:spPr>
        <a:xfrm>
          <a:off x="3634165" y="952500"/>
          <a:ext cx="1879828" cy="1860176"/>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latin typeface="Century Gothic" panose="020B0502020202020204" pitchFamily="34" charset="0"/>
            </a:rPr>
            <a:t>Disease Control</a:t>
          </a:r>
        </a:p>
        <a:p>
          <a:pPr algn="l"/>
          <a:endParaRPr lang="en-US" sz="1400">
            <a:latin typeface="Century Gothic" panose="020B0502020202020204" pitchFamily="34" charset="0"/>
          </a:endParaRPr>
        </a:p>
        <a:p>
          <a:r>
            <a:rPr lang="en-US" sz="1100">
              <a:solidFill>
                <a:schemeClr val="lt1"/>
              </a:solidFill>
              <a:effectLst/>
              <a:latin typeface="Century Gothic" panose="020B0502020202020204" pitchFamily="34" charset="0"/>
              <a:ea typeface="+mn-ea"/>
              <a:cs typeface="+mn-cs"/>
            </a:rPr>
            <a:t>• Malaria</a:t>
          </a:r>
          <a:r>
            <a:rPr lang="en-US" sz="1100" baseline="0">
              <a:solidFill>
                <a:schemeClr val="lt1"/>
              </a:solidFill>
              <a:effectLst/>
              <a:latin typeface="Century Gothic" panose="020B0502020202020204" pitchFamily="34" charset="0"/>
              <a:ea typeface="+mn-ea"/>
              <a:cs typeface="+mn-cs"/>
            </a:rPr>
            <a:t> prevention &amp; treatment</a:t>
          </a:r>
          <a:endParaRPr lang="en-US" sz="1400">
            <a:effectLst/>
            <a:latin typeface="Century Gothic" panose="020B0502020202020204" pitchFamily="34" charset="0"/>
          </a:endParaRPr>
        </a:p>
        <a:p>
          <a:r>
            <a:rPr lang="en-US" sz="1100">
              <a:solidFill>
                <a:schemeClr val="lt1"/>
              </a:solidFill>
              <a:effectLst/>
              <a:latin typeface="Century Gothic" panose="020B0502020202020204" pitchFamily="34" charset="0"/>
              <a:ea typeface="+mn-ea"/>
              <a:cs typeface="+mn-cs"/>
            </a:rPr>
            <a:t>• Deworming</a:t>
          </a:r>
          <a:r>
            <a:rPr lang="en-US" sz="1100" baseline="0">
              <a:solidFill>
                <a:schemeClr val="lt1"/>
              </a:solidFill>
              <a:effectLst/>
              <a:latin typeface="Century Gothic" panose="020B0502020202020204" pitchFamily="34" charset="0"/>
              <a:ea typeface="+mn-ea"/>
              <a:cs typeface="+mn-cs"/>
            </a:rPr>
            <a:t> for pregnant women &amp; children </a:t>
          </a:r>
          <a:endParaRPr lang="en-US" sz="1400">
            <a:effectLst/>
            <a:latin typeface="Century Gothic" panose="020B0502020202020204" pitchFamily="34" charset="0"/>
          </a:endParaRPr>
        </a:p>
        <a:p>
          <a:pPr algn="l"/>
          <a:endParaRPr lang="en-US" sz="1400">
            <a:latin typeface="Century Gothic" panose="020B0502020202020204" pitchFamily="34" charset="0"/>
          </a:endParaRPr>
        </a:p>
      </xdr:txBody>
    </xdr:sp>
    <xdr:clientData/>
  </xdr:twoCellAnchor>
  <xdr:twoCellAnchor>
    <xdr:from>
      <xdr:col>2</xdr:col>
      <xdr:colOff>515471</xdr:colOff>
      <xdr:row>5</xdr:row>
      <xdr:rowOff>0</xdr:rowOff>
    </xdr:from>
    <xdr:to>
      <xdr:col>6</xdr:col>
      <xdr:colOff>40738</xdr:colOff>
      <xdr:row>12</xdr:row>
      <xdr:rowOff>257734</xdr:rowOff>
    </xdr:to>
    <xdr:sp macro="" textlink="">
      <xdr:nvSpPr>
        <xdr:cNvPr id="40" name="Rectangle 39"/>
        <xdr:cNvSpPr/>
      </xdr:nvSpPr>
      <xdr:spPr>
        <a:xfrm>
          <a:off x="1781736" y="952500"/>
          <a:ext cx="1867296" cy="1860175"/>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latin typeface="Century Gothic" panose="020B0502020202020204" pitchFamily="34" charset="0"/>
            </a:rPr>
            <a:t>Nutrition</a:t>
          </a:r>
        </a:p>
        <a:p>
          <a:pPr algn="l"/>
          <a:endParaRPr lang="en-US" sz="1400">
            <a:latin typeface="Century Gothic" panose="020B0502020202020204" pitchFamily="34" charset="0"/>
          </a:endParaRPr>
        </a:p>
        <a:p>
          <a:r>
            <a:rPr lang="en-US" sz="1100">
              <a:solidFill>
                <a:schemeClr val="lt1"/>
              </a:solidFill>
              <a:effectLst/>
              <a:latin typeface="Century Gothic" panose="020B0502020202020204" pitchFamily="34" charset="0"/>
              <a:ea typeface="+mn-ea"/>
              <a:cs typeface="+mn-cs"/>
            </a:rPr>
            <a:t>• Breastfeeding</a:t>
          </a:r>
          <a:r>
            <a:rPr lang="en-US" sz="1100" baseline="0">
              <a:solidFill>
                <a:schemeClr val="lt1"/>
              </a:solidFill>
              <a:effectLst/>
              <a:latin typeface="Century Gothic" panose="020B0502020202020204" pitchFamily="34" charset="0"/>
              <a:ea typeface="+mn-ea"/>
              <a:cs typeface="+mn-cs"/>
            </a:rPr>
            <a:t> &amp; complimentary feeding </a:t>
          </a:r>
          <a:endParaRPr lang="en-US" sz="1400">
            <a:effectLst/>
            <a:latin typeface="Century Gothic" panose="020B0502020202020204" pitchFamily="34" charset="0"/>
          </a:endParaRPr>
        </a:p>
        <a:p>
          <a:r>
            <a:rPr lang="en-US" sz="1100">
              <a:solidFill>
                <a:schemeClr val="lt1"/>
              </a:solidFill>
              <a:effectLst/>
              <a:latin typeface="Century Gothic" panose="020B0502020202020204" pitchFamily="34" charset="0"/>
              <a:ea typeface="+mn-ea"/>
              <a:cs typeface="+mn-cs"/>
            </a:rPr>
            <a:t>• </a:t>
          </a:r>
          <a:r>
            <a:rPr lang="en-US" sz="1100" baseline="0">
              <a:solidFill>
                <a:schemeClr val="lt1"/>
              </a:solidFill>
              <a:effectLst/>
              <a:latin typeface="Century Gothic" panose="020B0502020202020204" pitchFamily="34" charset="0"/>
              <a:ea typeface="+mn-ea"/>
              <a:cs typeface="+mn-cs"/>
            </a:rPr>
            <a:t>Micronutrient supplementation</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lt1"/>
              </a:solidFill>
              <a:effectLst/>
              <a:latin typeface="+mn-lt"/>
              <a:ea typeface="+mn-ea"/>
              <a:cs typeface="+mn-cs"/>
            </a:rPr>
            <a:t>• Industrial fortificaiton</a:t>
          </a:r>
          <a:r>
            <a:rPr lang="en-US" sz="1100" baseline="0">
              <a:solidFill>
                <a:schemeClr val="lt1"/>
              </a:solidFill>
              <a:effectLst/>
              <a:latin typeface="+mn-lt"/>
              <a:ea typeface="+mn-ea"/>
              <a:cs typeface="+mn-cs"/>
            </a:rPr>
            <a:t> of food with iron, folic acid, or vitamin A</a:t>
          </a:r>
          <a:r>
            <a:rPr lang="en-US" sz="1100" baseline="0">
              <a:solidFill>
                <a:schemeClr val="lt1"/>
              </a:solidFill>
              <a:effectLst/>
              <a:latin typeface="Century Gothic" panose="020B0502020202020204" pitchFamily="34" charset="0"/>
              <a:ea typeface="+mn-ea"/>
              <a:cs typeface="+mn-cs"/>
            </a:rPr>
            <a:t> </a:t>
          </a:r>
          <a:endParaRPr lang="en-US" sz="1400">
            <a:effectLst/>
            <a:latin typeface="Century Gothic" panose="020B0502020202020204" pitchFamily="34" charset="0"/>
          </a:endParaRPr>
        </a:p>
        <a:p>
          <a:pPr algn="l"/>
          <a:endParaRPr lang="en-US" sz="1400">
            <a:latin typeface="Century Gothic" panose="020B0502020202020204" pitchFamily="34" charset="0"/>
          </a:endParaRPr>
        </a:p>
      </xdr:txBody>
    </xdr:sp>
    <xdr:clientData/>
  </xdr:twoCellAnchor>
  <xdr:twoCellAnchor>
    <xdr:from>
      <xdr:col>16</xdr:col>
      <xdr:colOff>750794</xdr:colOff>
      <xdr:row>5</xdr:row>
      <xdr:rowOff>0</xdr:rowOff>
    </xdr:from>
    <xdr:to>
      <xdr:col>20</xdr:col>
      <xdr:colOff>0</xdr:colOff>
      <xdr:row>13</xdr:row>
      <xdr:rowOff>0</xdr:rowOff>
    </xdr:to>
    <xdr:sp macro="" textlink="">
      <xdr:nvSpPr>
        <xdr:cNvPr id="35" name="Rounded Rectangle 34"/>
        <xdr:cNvSpPr/>
      </xdr:nvSpPr>
      <xdr:spPr>
        <a:xfrm>
          <a:off x="11071412" y="952500"/>
          <a:ext cx="1882588" cy="1860176"/>
        </a:xfrm>
        <a:prstGeom prst="rect">
          <a:avLst/>
        </a:prstGeom>
        <a:solidFill>
          <a:schemeClr val="accent2">
            <a:lumMod val="60000"/>
            <a:lumOff val="40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US" sz="1400">
              <a:solidFill>
                <a:schemeClr val="bg1"/>
              </a:solidFill>
              <a:latin typeface="Century Gothic" panose="020B0502020202020204" pitchFamily="34" charset="0"/>
            </a:rPr>
            <a:t>Counseling and Management of Genetic</a:t>
          </a:r>
          <a:r>
            <a:rPr lang="en-US" sz="1400" baseline="0">
              <a:solidFill>
                <a:schemeClr val="bg1"/>
              </a:solidFill>
              <a:latin typeface="Century Gothic" panose="020B0502020202020204" pitchFamily="34" charset="0"/>
            </a:rPr>
            <a:t> Variations</a:t>
          </a:r>
        </a:p>
        <a:p>
          <a:pPr algn="l"/>
          <a:endParaRPr lang="en-US" sz="1400" baseline="0">
            <a:solidFill>
              <a:schemeClr val="bg1"/>
            </a:solidFill>
            <a:latin typeface="Century Gothic" panose="020B0502020202020204" pitchFamily="34" charset="0"/>
          </a:endParaRPr>
        </a:p>
        <a:p>
          <a:r>
            <a:rPr lang="en-US" sz="1100">
              <a:solidFill>
                <a:schemeClr val="bg1"/>
              </a:solidFill>
              <a:effectLst/>
              <a:latin typeface="Century Gothic" panose="020B0502020202020204" pitchFamily="34" charset="0"/>
              <a:ea typeface="+mn-ea"/>
              <a:cs typeface="+mn-cs"/>
            </a:rPr>
            <a:t>• Counseling</a:t>
          </a:r>
          <a:r>
            <a:rPr lang="en-US" sz="1100" baseline="0">
              <a:solidFill>
                <a:schemeClr val="bg1"/>
              </a:solidFill>
              <a:effectLst/>
              <a:latin typeface="Century Gothic" panose="020B0502020202020204" pitchFamily="34" charset="0"/>
              <a:ea typeface="+mn-ea"/>
              <a:cs typeface="+mn-cs"/>
            </a:rPr>
            <a:t> and management of genetic blood disorders</a:t>
          </a:r>
        </a:p>
      </xdr:txBody>
    </xdr:sp>
    <xdr:clientData/>
  </xdr:twoCellAnchor>
  <xdr:twoCellAnchor>
    <xdr:from>
      <xdr:col>12</xdr:col>
      <xdr:colOff>0</xdr:colOff>
      <xdr:row>14</xdr:row>
      <xdr:rowOff>0</xdr:rowOff>
    </xdr:from>
    <xdr:to>
      <xdr:col>22</xdr:col>
      <xdr:colOff>0</xdr:colOff>
      <xdr:row>49</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470647</xdr:colOff>
      <xdr:row>30</xdr:row>
      <xdr:rowOff>11207</xdr:rowOff>
    </xdr:from>
    <xdr:to>
      <xdr:col>2</xdr:col>
      <xdr:colOff>280148</xdr:colOff>
      <xdr:row>31</xdr:row>
      <xdr:rowOff>216919</xdr:rowOff>
    </xdr:to>
    <xdr:sp macro="" textlink="">
      <xdr:nvSpPr>
        <xdr:cNvPr id="22" name="Left Brace 21"/>
        <xdr:cNvSpPr/>
      </xdr:nvSpPr>
      <xdr:spPr>
        <a:xfrm>
          <a:off x="1064559" y="6734736"/>
          <a:ext cx="481854" cy="429830"/>
        </a:xfrm>
        <a:prstGeom prst="leftBrace">
          <a:avLst/>
        </a:prstGeom>
        <a:ln w="19050"/>
      </xdr:spPr>
      <xdr:style>
        <a:lnRef idx="1">
          <a:schemeClr val="accent3"/>
        </a:lnRef>
        <a:fillRef idx="0">
          <a:schemeClr val="accent3"/>
        </a:fillRef>
        <a:effectRef idx="0">
          <a:schemeClr val="accent3"/>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481853</xdr:colOff>
      <xdr:row>32</xdr:row>
      <xdr:rowOff>0</xdr:rowOff>
    </xdr:from>
    <xdr:to>
      <xdr:col>2</xdr:col>
      <xdr:colOff>291354</xdr:colOff>
      <xdr:row>33</xdr:row>
      <xdr:rowOff>205714</xdr:rowOff>
    </xdr:to>
    <xdr:sp macro="" textlink="">
      <xdr:nvSpPr>
        <xdr:cNvPr id="24" name="Left Brace 23"/>
        <xdr:cNvSpPr/>
      </xdr:nvSpPr>
      <xdr:spPr>
        <a:xfrm>
          <a:off x="1075765" y="7171765"/>
          <a:ext cx="481854" cy="429831"/>
        </a:xfrm>
        <a:prstGeom prst="leftBrace">
          <a:avLst/>
        </a:prstGeom>
        <a:ln w="19050"/>
      </xdr:spPr>
      <xdr:style>
        <a:lnRef idx="1">
          <a:schemeClr val="accent3"/>
        </a:lnRef>
        <a:fillRef idx="0">
          <a:schemeClr val="accent3"/>
        </a:fillRef>
        <a:effectRef idx="0">
          <a:schemeClr val="accent3"/>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498381</xdr:colOff>
      <xdr:row>44</xdr:row>
      <xdr:rowOff>4903</xdr:rowOff>
    </xdr:from>
    <xdr:to>
      <xdr:col>2</xdr:col>
      <xdr:colOff>298356</xdr:colOff>
      <xdr:row>46</xdr:row>
      <xdr:rowOff>4903</xdr:rowOff>
    </xdr:to>
    <xdr:sp macro="" textlink="">
      <xdr:nvSpPr>
        <xdr:cNvPr id="20" name="Left Brace 19"/>
        <xdr:cNvSpPr/>
      </xdr:nvSpPr>
      <xdr:spPr>
        <a:xfrm>
          <a:off x="1092293" y="9866079"/>
          <a:ext cx="472328" cy="448236"/>
        </a:xfrm>
        <a:prstGeom prst="leftBrace">
          <a:avLst/>
        </a:prstGeom>
        <a:ln w="19050">
          <a:solidFill>
            <a:schemeClr val="accent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SPRING colors">
      <a:dk1>
        <a:sysClr val="windowText" lastClr="000000"/>
      </a:dk1>
      <a:lt1>
        <a:sysClr val="window" lastClr="FFFFFF"/>
      </a:lt1>
      <a:dk2>
        <a:srgbClr val="1F497D"/>
      </a:dk2>
      <a:lt2>
        <a:srgbClr val="EEECE1"/>
      </a:lt2>
      <a:accent1>
        <a:srgbClr val="472D2D"/>
      </a:accent1>
      <a:accent2>
        <a:srgbClr val="99993E"/>
      </a:accent2>
      <a:accent3>
        <a:srgbClr val="E28432"/>
      </a:accent3>
      <a:accent4>
        <a:srgbClr val="4297B4"/>
      </a:accent4>
      <a:accent5>
        <a:srgbClr val="7F7F7F"/>
      </a:accent5>
      <a:accent6>
        <a:srgbClr val="BFBFB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9"/>
  <sheetViews>
    <sheetView showGridLines="0" showRowColHeaders="0" tabSelected="1" zoomScaleNormal="100" zoomScaleSheetLayoutView="115" workbookViewId="0">
      <selection activeCell="H28" sqref="H28"/>
    </sheetView>
  </sheetViews>
  <sheetFormatPr defaultColWidth="8.85546875" defaultRowHeight="15" x14ac:dyDescent="0.25"/>
  <cols>
    <col min="1" max="1" width="21.28515625" customWidth="1"/>
    <col min="8" max="8" width="8.85546875" customWidth="1"/>
  </cols>
  <sheetData>
    <row r="2" spans="1:18" x14ac:dyDescent="0.25">
      <c r="A2" s="19"/>
      <c r="B2" s="1"/>
      <c r="C2" s="1"/>
      <c r="D2" s="1"/>
      <c r="E2" s="1"/>
      <c r="F2" s="1"/>
      <c r="G2" s="1"/>
      <c r="H2" s="1"/>
      <c r="I2" s="1"/>
      <c r="J2" s="1"/>
      <c r="K2" s="1"/>
      <c r="L2" s="1"/>
      <c r="M2" s="1"/>
      <c r="N2" s="1"/>
      <c r="O2" s="1"/>
      <c r="P2" s="1"/>
      <c r="Q2" s="1"/>
      <c r="R2" s="1"/>
    </row>
    <row r="3" spans="1:18" x14ac:dyDescent="0.25">
      <c r="A3" s="20"/>
      <c r="B3" s="1"/>
      <c r="C3" s="1"/>
      <c r="D3" s="1"/>
      <c r="E3" s="1"/>
      <c r="F3" s="1"/>
      <c r="G3" s="1"/>
      <c r="H3" s="1"/>
      <c r="I3" s="1"/>
      <c r="J3" s="1"/>
      <c r="K3" s="1"/>
      <c r="L3" s="1"/>
      <c r="M3" s="1"/>
      <c r="N3" s="1"/>
      <c r="O3" s="1"/>
      <c r="P3" s="1"/>
      <c r="Q3" s="1"/>
      <c r="R3" s="1"/>
    </row>
    <row r="4" spans="1:18" x14ac:dyDescent="0.25">
      <c r="A4" s="19"/>
      <c r="B4" s="1"/>
      <c r="C4" s="1"/>
      <c r="D4" s="1"/>
      <c r="E4" s="1"/>
      <c r="F4" s="1"/>
      <c r="G4" s="1"/>
      <c r="H4" s="1"/>
      <c r="I4" s="1"/>
      <c r="J4" s="1"/>
      <c r="K4" s="1"/>
      <c r="L4" s="1"/>
      <c r="M4" s="1"/>
      <c r="N4" s="1"/>
      <c r="O4" s="1"/>
      <c r="P4" s="1"/>
      <c r="Q4" s="1"/>
      <c r="R4" s="1"/>
    </row>
    <row r="5" spans="1:18" ht="42.75" customHeight="1" x14ac:dyDescent="0.25">
      <c r="A5" s="357"/>
      <c r="B5" s="357"/>
      <c r="C5" s="357"/>
      <c r="D5" s="357"/>
      <c r="E5" s="357"/>
      <c r="F5" s="357"/>
      <c r="G5" s="357"/>
      <c r="H5" s="357"/>
      <c r="I5" s="357"/>
      <c r="J5" s="357"/>
      <c r="K5" s="357"/>
      <c r="L5" s="357"/>
      <c r="M5" s="357"/>
      <c r="N5" s="357"/>
      <c r="O5" s="357"/>
      <c r="P5" s="357"/>
      <c r="Q5" s="357"/>
      <c r="R5" s="357"/>
    </row>
    <row r="6" spans="1:18" x14ac:dyDescent="0.25">
      <c r="A6" s="19"/>
      <c r="B6" s="1"/>
      <c r="C6" s="1"/>
      <c r="D6" s="1"/>
      <c r="E6" s="1"/>
      <c r="F6" s="1"/>
      <c r="G6" s="1"/>
      <c r="H6" s="1"/>
      <c r="I6" s="1"/>
      <c r="J6" s="1"/>
      <c r="K6" s="1"/>
      <c r="L6" s="1"/>
      <c r="M6" s="1"/>
      <c r="N6" s="1"/>
      <c r="O6" s="1"/>
      <c r="P6" s="1"/>
      <c r="Q6" s="1"/>
      <c r="R6" s="1"/>
    </row>
    <row r="7" spans="1:18" x14ac:dyDescent="0.25">
      <c r="A7" s="20"/>
      <c r="B7" s="1"/>
      <c r="C7" s="1"/>
      <c r="D7" s="1"/>
      <c r="E7" s="1"/>
      <c r="F7" s="1"/>
      <c r="G7" s="1"/>
      <c r="H7" s="1"/>
      <c r="I7" s="1"/>
      <c r="J7" s="1"/>
      <c r="K7" s="1"/>
      <c r="L7" s="1"/>
      <c r="M7" s="1"/>
      <c r="N7" s="1"/>
      <c r="O7" s="1"/>
      <c r="P7" s="1"/>
      <c r="Q7" s="1"/>
      <c r="R7" s="1"/>
    </row>
    <row r="8" spans="1:18" x14ac:dyDescent="0.25">
      <c r="A8" s="19"/>
      <c r="B8" s="1"/>
      <c r="C8" s="1"/>
      <c r="D8" s="1"/>
      <c r="E8" s="1"/>
      <c r="F8" s="1"/>
      <c r="G8" s="1"/>
      <c r="H8" s="1"/>
      <c r="I8" s="1"/>
      <c r="J8" s="1"/>
      <c r="K8" s="1"/>
      <c r="L8" s="1"/>
      <c r="M8" s="1"/>
      <c r="N8" s="1"/>
      <c r="O8" s="1"/>
      <c r="P8" s="1"/>
      <c r="Q8" s="1"/>
      <c r="R8" s="1"/>
    </row>
    <row r="9" spans="1:18" ht="60" customHeight="1" x14ac:dyDescent="0.25">
      <c r="A9" s="358"/>
      <c r="B9" s="358"/>
      <c r="C9" s="358"/>
      <c r="D9" s="358"/>
      <c r="E9" s="358"/>
      <c r="F9" s="358"/>
      <c r="G9" s="358"/>
      <c r="H9" s="358"/>
      <c r="I9" s="358"/>
      <c r="J9" s="358"/>
      <c r="K9" s="358"/>
      <c r="L9" s="358"/>
      <c r="M9" s="358"/>
      <c r="N9" s="358"/>
      <c r="O9" s="358"/>
      <c r="P9" s="358"/>
      <c r="Q9" s="358"/>
      <c r="R9" s="358"/>
    </row>
  </sheetData>
  <sheetProtection sheet="1" objects="1" scenarios="1"/>
  <mergeCells count="2">
    <mergeCell ref="A5:R5"/>
    <mergeCell ref="A9:R9"/>
  </mergeCells>
  <pageMargins left="0.7" right="0.7" top="0.75" bottom="0.75" header="0.3" footer="0.3"/>
  <pageSetup scale="68" orientation="landscape" r:id="rId1"/>
  <colBreaks count="1" manualBreakCount="1">
    <brk id="19"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0"/>
  <sheetViews>
    <sheetView showGridLines="0" showRowColHeaders="0" zoomScaleNormal="100" workbookViewId="0">
      <selection activeCell="C8" sqref="C8"/>
    </sheetView>
  </sheetViews>
  <sheetFormatPr defaultColWidth="8.85546875" defaultRowHeight="15" x14ac:dyDescent="0.25"/>
  <cols>
    <col min="1" max="1" width="3.28515625" customWidth="1"/>
    <col min="2" max="2" width="3.42578125" customWidth="1"/>
    <col min="3" max="3" width="71.140625" customWidth="1"/>
    <col min="4" max="24" width="9.140625" customWidth="1"/>
  </cols>
  <sheetData>
    <row r="1" spans="1:24" ht="15.75" thickBot="1" x14ac:dyDescent="0.3"/>
    <row r="2" spans="1:24" ht="33.75" thickBot="1" x14ac:dyDescent="0.5">
      <c r="B2" s="373" t="s">
        <v>64</v>
      </c>
      <c r="C2" s="374"/>
      <c r="D2" s="199"/>
    </row>
    <row r="3" spans="1:24" ht="15.75" thickBot="1" x14ac:dyDescent="0.3">
      <c r="B3" s="380" t="s">
        <v>90</v>
      </c>
      <c r="C3" s="381"/>
      <c r="D3" s="381"/>
      <c r="E3" s="381"/>
      <c r="F3" s="381"/>
      <c r="G3" s="381"/>
      <c r="H3" s="381"/>
      <c r="I3" s="381"/>
      <c r="J3" s="381"/>
      <c r="K3" s="381"/>
      <c r="L3" s="381"/>
      <c r="M3" s="381"/>
      <c r="N3" s="381"/>
      <c r="O3" s="381"/>
      <c r="P3" s="381"/>
      <c r="Q3" s="381"/>
      <c r="R3" s="381"/>
      <c r="S3" s="381"/>
      <c r="T3" s="381"/>
      <c r="U3" s="381"/>
      <c r="V3" s="381"/>
      <c r="W3" s="381"/>
      <c r="X3" s="382"/>
    </row>
    <row r="4" spans="1:24" ht="15.75" thickBot="1" x14ac:dyDescent="0.3">
      <c r="B4" s="204"/>
      <c r="C4" s="202"/>
      <c r="D4" s="203"/>
      <c r="E4" s="383" t="s">
        <v>141</v>
      </c>
      <c r="F4" s="384"/>
      <c r="G4" s="384"/>
      <c r="H4" s="384"/>
      <c r="I4" s="384"/>
      <c r="J4" s="384"/>
      <c r="K4" s="384"/>
      <c r="L4" s="384"/>
      <c r="M4" s="384"/>
      <c r="N4" s="384"/>
      <c r="O4" s="384"/>
      <c r="P4" s="384"/>
      <c r="Q4" s="384"/>
      <c r="R4" s="384"/>
      <c r="S4" s="384"/>
      <c r="T4" s="384"/>
      <c r="U4" s="384"/>
      <c r="V4" s="384"/>
      <c r="W4" s="384"/>
      <c r="X4" s="385"/>
    </row>
    <row r="5" spans="1:24" ht="27.75" customHeight="1" thickBot="1" x14ac:dyDescent="0.3">
      <c r="B5" s="378"/>
      <c r="C5" s="379"/>
      <c r="D5" s="284" t="s">
        <v>26</v>
      </c>
      <c r="E5" s="284" t="s">
        <v>66</v>
      </c>
      <c r="F5" s="284" t="s">
        <v>67</v>
      </c>
      <c r="G5" s="284" t="s">
        <v>68</v>
      </c>
      <c r="H5" s="284" t="s">
        <v>69</v>
      </c>
      <c r="I5" s="284" t="s">
        <v>70</v>
      </c>
      <c r="J5" s="247" t="s">
        <v>71</v>
      </c>
      <c r="K5" s="284" t="s">
        <v>72</v>
      </c>
      <c r="L5" s="284" t="s">
        <v>73</v>
      </c>
      <c r="M5" s="284" t="s">
        <v>74</v>
      </c>
      <c r="N5" s="284" t="s">
        <v>75</v>
      </c>
      <c r="O5" s="284" t="s">
        <v>76</v>
      </c>
      <c r="P5" s="284" t="s">
        <v>77</v>
      </c>
      <c r="Q5" s="284" t="s">
        <v>78</v>
      </c>
      <c r="R5" s="284" t="s">
        <v>79</v>
      </c>
      <c r="S5" s="284" t="s">
        <v>80</v>
      </c>
      <c r="T5" s="284" t="s">
        <v>81</v>
      </c>
      <c r="U5" s="284" t="s">
        <v>82</v>
      </c>
      <c r="V5" s="284" t="s">
        <v>83</v>
      </c>
      <c r="W5" s="284" t="s">
        <v>84</v>
      </c>
      <c r="X5" s="284" t="s">
        <v>85</v>
      </c>
    </row>
    <row r="6" spans="1:24" ht="27.75" customHeight="1" thickBot="1" x14ac:dyDescent="0.3">
      <c r="B6" s="375" t="s">
        <v>65</v>
      </c>
      <c r="C6" s="376"/>
      <c r="D6" s="150"/>
      <c r="E6" s="150"/>
      <c r="F6" s="150"/>
      <c r="G6" s="150"/>
      <c r="H6" s="150"/>
      <c r="I6" s="150"/>
      <c r="J6" s="150"/>
      <c r="K6" s="150"/>
      <c r="L6" s="150"/>
      <c r="M6" s="150"/>
      <c r="N6" s="150"/>
      <c r="O6" s="150"/>
      <c r="P6" s="150"/>
      <c r="Q6" s="150"/>
      <c r="R6" s="150"/>
      <c r="S6" s="150"/>
      <c r="T6" s="150"/>
      <c r="U6" s="150"/>
      <c r="V6" s="150"/>
      <c r="W6" s="150"/>
      <c r="X6" s="292"/>
    </row>
    <row r="7" spans="1:24" ht="27.75" customHeight="1" thickTop="1" thickBot="1" x14ac:dyDescent="0.3">
      <c r="B7" s="64">
        <v>1</v>
      </c>
      <c r="C7" s="57" t="s">
        <v>216</v>
      </c>
      <c r="D7" s="293"/>
      <c r="E7" s="294"/>
      <c r="F7" s="294"/>
      <c r="G7" s="294"/>
      <c r="H7" s="294"/>
      <c r="I7" s="294"/>
      <c r="J7" s="294"/>
      <c r="K7" s="294"/>
      <c r="L7" s="294"/>
      <c r="M7" s="294"/>
      <c r="N7" s="294"/>
      <c r="O7" s="294"/>
      <c r="P7" s="294"/>
      <c r="Q7" s="294"/>
      <c r="R7" s="294"/>
      <c r="S7" s="294"/>
      <c r="T7" s="294"/>
      <c r="U7" s="294"/>
      <c r="V7" s="294"/>
      <c r="W7" s="294"/>
      <c r="X7" s="295"/>
    </row>
    <row r="8" spans="1:24" ht="27.75" customHeight="1" thickTop="1" thickBot="1" x14ac:dyDescent="0.3">
      <c r="B8" s="64">
        <v>2</v>
      </c>
      <c r="C8" s="194" t="s">
        <v>86</v>
      </c>
      <c r="D8" s="297"/>
      <c r="E8" s="298"/>
      <c r="F8" s="298"/>
      <c r="G8" s="298"/>
      <c r="H8" s="298"/>
      <c r="I8" s="298"/>
      <c r="J8" s="298"/>
      <c r="K8" s="298"/>
      <c r="L8" s="298"/>
      <c r="M8" s="298"/>
      <c r="N8" s="298"/>
      <c r="O8" s="298"/>
      <c r="P8" s="298"/>
      <c r="Q8" s="298"/>
      <c r="R8" s="298"/>
      <c r="S8" s="298"/>
      <c r="T8" s="298"/>
      <c r="U8" s="298"/>
      <c r="V8" s="298"/>
      <c r="W8" s="298"/>
      <c r="X8" s="299"/>
    </row>
    <row r="9" spans="1:24" ht="27.75" customHeight="1" thickTop="1" thickBot="1" x14ac:dyDescent="0.3">
      <c r="B9" s="64">
        <v>3</v>
      </c>
      <c r="C9" s="57" t="s">
        <v>217</v>
      </c>
      <c r="D9" s="293"/>
      <c r="E9" s="294"/>
      <c r="F9" s="294"/>
      <c r="G9" s="294"/>
      <c r="H9" s="294"/>
      <c r="I9" s="294"/>
      <c r="J9" s="294"/>
      <c r="K9" s="294"/>
      <c r="L9" s="294"/>
      <c r="M9" s="294"/>
      <c r="N9" s="294"/>
      <c r="O9" s="294"/>
      <c r="P9" s="294"/>
      <c r="Q9" s="294"/>
      <c r="R9" s="294"/>
      <c r="S9" s="294"/>
      <c r="T9" s="294"/>
      <c r="U9" s="294"/>
      <c r="V9" s="294"/>
      <c r="W9" s="294"/>
      <c r="X9" s="295"/>
    </row>
    <row r="10" spans="1:24" ht="27.75" customHeight="1" thickTop="1" thickBot="1" x14ac:dyDescent="0.3">
      <c r="B10" s="64">
        <v>4</v>
      </c>
      <c r="C10" s="57" t="s">
        <v>87</v>
      </c>
      <c r="D10" s="297"/>
      <c r="E10" s="298"/>
      <c r="F10" s="298"/>
      <c r="G10" s="298"/>
      <c r="H10" s="298"/>
      <c r="I10" s="298"/>
      <c r="J10" s="298"/>
      <c r="K10" s="298"/>
      <c r="L10" s="298"/>
      <c r="M10" s="298"/>
      <c r="N10" s="298"/>
      <c r="O10" s="298"/>
      <c r="P10" s="298"/>
      <c r="Q10" s="298"/>
      <c r="R10" s="298"/>
      <c r="S10" s="298"/>
      <c r="T10" s="298"/>
      <c r="U10" s="298"/>
      <c r="V10" s="298"/>
      <c r="W10" s="298"/>
      <c r="X10" s="299"/>
    </row>
    <row r="11" spans="1:24" ht="27.75" customHeight="1" thickTop="1" thickBot="1" x14ac:dyDescent="0.3">
      <c r="B11" s="190">
        <v>5</v>
      </c>
      <c r="C11" s="191" t="s">
        <v>88</v>
      </c>
      <c r="D11" s="386"/>
      <c r="E11" s="387"/>
      <c r="F11" s="387"/>
      <c r="G11" s="387"/>
      <c r="H11" s="387"/>
      <c r="I11" s="387"/>
      <c r="J11" s="387"/>
      <c r="K11" s="387"/>
      <c r="L11" s="387"/>
      <c r="M11" s="387"/>
      <c r="N11" s="387"/>
      <c r="O11" s="387"/>
      <c r="P11" s="387"/>
      <c r="Q11" s="387"/>
      <c r="R11" s="387"/>
      <c r="S11" s="387"/>
      <c r="T11" s="387"/>
      <c r="U11" s="387"/>
      <c r="V11" s="387"/>
      <c r="W11" s="387"/>
      <c r="X11" s="388"/>
    </row>
    <row r="12" spans="1:24" ht="27.75" customHeight="1" thickTop="1" thickBot="1" x14ac:dyDescent="0.3">
      <c r="A12" s="75"/>
      <c r="B12" s="377" t="s">
        <v>89</v>
      </c>
      <c r="C12" s="377"/>
      <c r="D12" s="2"/>
      <c r="E12" s="2"/>
      <c r="F12" s="2"/>
      <c r="G12" s="2"/>
      <c r="H12" s="2"/>
      <c r="I12" s="2"/>
      <c r="J12" s="2"/>
      <c r="K12" s="2"/>
      <c r="L12" s="2"/>
      <c r="M12" s="2"/>
      <c r="N12" s="2"/>
      <c r="O12" s="2"/>
      <c r="P12" s="2"/>
      <c r="Q12" s="2"/>
      <c r="R12" s="2"/>
      <c r="S12" s="2"/>
      <c r="T12" s="2"/>
      <c r="U12" s="2"/>
      <c r="V12" s="2"/>
      <c r="W12" s="2"/>
      <c r="X12" s="75"/>
    </row>
    <row r="13" spans="1:24" ht="27.75" customHeight="1" thickTop="1" thickBot="1" x14ac:dyDescent="0.3">
      <c r="B13" s="192">
        <v>1</v>
      </c>
      <c r="C13" s="57" t="s">
        <v>216</v>
      </c>
      <c r="D13" s="293"/>
      <c r="E13" s="294"/>
      <c r="F13" s="294"/>
      <c r="G13" s="294"/>
      <c r="H13" s="294"/>
      <c r="I13" s="294"/>
      <c r="J13" s="294"/>
      <c r="K13" s="294"/>
      <c r="L13" s="294"/>
      <c r="M13" s="294"/>
      <c r="N13" s="294"/>
      <c r="O13" s="294"/>
      <c r="P13" s="294"/>
      <c r="Q13" s="294"/>
      <c r="R13" s="294"/>
      <c r="S13" s="294"/>
      <c r="T13" s="294"/>
      <c r="U13" s="294"/>
      <c r="V13" s="294"/>
      <c r="W13" s="294"/>
      <c r="X13" s="295"/>
    </row>
    <row r="14" spans="1:24" ht="27.75" customHeight="1" thickTop="1" thickBot="1" x14ac:dyDescent="0.3">
      <c r="B14" s="64">
        <v>2</v>
      </c>
      <c r="C14" s="57" t="s">
        <v>86</v>
      </c>
      <c r="D14" s="296"/>
      <c r="E14" s="298"/>
      <c r="F14" s="298"/>
      <c r="G14" s="298"/>
      <c r="H14" s="298"/>
      <c r="I14" s="298"/>
      <c r="J14" s="298"/>
      <c r="K14" s="298"/>
      <c r="L14" s="298"/>
      <c r="M14" s="298"/>
      <c r="N14" s="298"/>
      <c r="O14" s="298"/>
      <c r="P14" s="298"/>
      <c r="Q14" s="298"/>
      <c r="R14" s="298"/>
      <c r="S14" s="298"/>
      <c r="T14" s="298"/>
      <c r="U14" s="298"/>
      <c r="V14" s="298"/>
      <c r="W14" s="298"/>
      <c r="X14" s="299"/>
    </row>
    <row r="15" spans="1:24" ht="27.75" customHeight="1" thickTop="1" thickBot="1" x14ac:dyDescent="0.3">
      <c r="B15" s="64">
        <v>3</v>
      </c>
      <c r="C15" s="57" t="s">
        <v>217</v>
      </c>
      <c r="D15" s="293"/>
      <c r="E15" s="294"/>
      <c r="F15" s="294"/>
      <c r="G15" s="294"/>
      <c r="H15" s="294"/>
      <c r="I15" s="294"/>
      <c r="J15" s="294"/>
      <c r="K15" s="294"/>
      <c r="L15" s="294"/>
      <c r="M15" s="294"/>
      <c r="N15" s="294"/>
      <c r="O15" s="294"/>
      <c r="P15" s="294"/>
      <c r="Q15" s="294"/>
      <c r="R15" s="294"/>
      <c r="S15" s="294"/>
      <c r="T15" s="294"/>
      <c r="U15" s="294"/>
      <c r="V15" s="294"/>
      <c r="W15" s="294"/>
      <c r="X15" s="295"/>
    </row>
    <row r="16" spans="1:24" ht="27.75" customHeight="1" thickTop="1" thickBot="1" x14ac:dyDescent="0.3">
      <c r="B16" s="64">
        <v>4</v>
      </c>
      <c r="C16" s="57" t="s">
        <v>87</v>
      </c>
      <c r="D16" s="297"/>
      <c r="E16" s="298"/>
      <c r="F16" s="298"/>
      <c r="G16" s="298"/>
      <c r="H16" s="298"/>
      <c r="I16" s="298"/>
      <c r="J16" s="298"/>
      <c r="K16" s="298"/>
      <c r="L16" s="298"/>
      <c r="M16" s="298"/>
      <c r="N16" s="298"/>
      <c r="O16" s="298"/>
      <c r="P16" s="298"/>
      <c r="Q16" s="298"/>
      <c r="R16" s="298"/>
      <c r="S16" s="298"/>
      <c r="T16" s="298"/>
      <c r="U16" s="298"/>
      <c r="V16" s="298"/>
      <c r="W16" s="298"/>
      <c r="X16" s="299"/>
    </row>
    <row r="17" spans="2:24" ht="27.75" customHeight="1" thickTop="1" thickBot="1" x14ac:dyDescent="0.3">
      <c r="B17" s="189">
        <v>5</v>
      </c>
      <c r="C17" s="281" t="s">
        <v>88</v>
      </c>
      <c r="D17" s="386"/>
      <c r="E17" s="387"/>
      <c r="F17" s="387"/>
      <c r="G17" s="387"/>
      <c r="H17" s="387"/>
      <c r="I17" s="387"/>
      <c r="J17" s="387"/>
      <c r="K17" s="387"/>
      <c r="L17" s="387"/>
      <c r="M17" s="387"/>
      <c r="N17" s="387"/>
      <c r="O17" s="387"/>
      <c r="P17" s="387"/>
      <c r="Q17" s="387"/>
      <c r="R17" s="387"/>
      <c r="S17" s="387"/>
      <c r="T17" s="387"/>
      <c r="U17" s="387"/>
      <c r="V17" s="387"/>
      <c r="W17" s="387"/>
      <c r="X17" s="388"/>
    </row>
    <row r="18" spans="2:24" ht="15.75" thickBot="1" x14ac:dyDescent="0.3">
      <c r="B18" s="195"/>
      <c r="C18" s="198"/>
    </row>
    <row r="19" spans="2:24" ht="15.75" thickBot="1" x14ac:dyDescent="0.3">
      <c r="B19" s="392" t="s">
        <v>97</v>
      </c>
      <c r="C19" s="393"/>
      <c r="D19" s="393"/>
      <c r="E19" s="393"/>
      <c r="F19" s="393"/>
      <c r="G19" s="393"/>
      <c r="H19" s="393"/>
      <c r="I19" s="393"/>
      <c r="J19" s="393"/>
      <c r="K19" s="393"/>
      <c r="L19" s="199"/>
    </row>
    <row r="20" spans="2:24" ht="15.75" thickBot="1" x14ac:dyDescent="0.3">
      <c r="B20" s="391" t="s">
        <v>181</v>
      </c>
      <c r="C20" s="365"/>
      <c r="D20" s="365"/>
      <c r="E20" s="365"/>
      <c r="F20" s="365"/>
      <c r="G20" s="365"/>
      <c r="H20" s="365"/>
      <c r="I20" s="365"/>
      <c r="J20" s="365"/>
      <c r="K20" s="397"/>
    </row>
    <row r="21" spans="2:24" ht="60.75" customHeight="1" thickBot="1" x14ac:dyDescent="0.3">
      <c r="B21" s="389"/>
      <c r="C21" s="390"/>
      <c r="D21" s="274" t="s">
        <v>218</v>
      </c>
      <c r="E21" s="274" t="s">
        <v>86</v>
      </c>
      <c r="F21" s="274" t="s">
        <v>219</v>
      </c>
      <c r="G21" s="274" t="s">
        <v>87</v>
      </c>
      <c r="H21" s="367" t="s">
        <v>222</v>
      </c>
      <c r="I21" s="368"/>
      <c r="J21" s="368"/>
      <c r="K21" s="369"/>
    </row>
    <row r="22" spans="2:24" ht="27.75" customHeight="1" thickTop="1" x14ac:dyDescent="0.25">
      <c r="B22" s="64">
        <v>1</v>
      </c>
      <c r="C22" s="57" t="s">
        <v>91</v>
      </c>
      <c r="D22" s="300"/>
      <c r="E22" s="359"/>
      <c r="F22" s="301"/>
      <c r="G22" s="359"/>
      <c r="H22" s="370"/>
      <c r="I22" s="371"/>
      <c r="J22" s="371"/>
      <c r="K22" s="372"/>
    </row>
    <row r="23" spans="2:24" ht="27.75" customHeight="1" x14ac:dyDescent="0.25">
      <c r="B23" s="190">
        <v>2</v>
      </c>
      <c r="C23" s="191" t="s">
        <v>92</v>
      </c>
      <c r="D23" s="302"/>
      <c r="E23" s="360"/>
      <c r="F23" s="285"/>
      <c r="G23" s="360"/>
      <c r="H23" s="362"/>
      <c r="I23" s="363"/>
      <c r="J23" s="363"/>
      <c r="K23" s="364"/>
    </row>
    <row r="24" spans="2:24" ht="27.75" customHeight="1" x14ac:dyDescent="0.25">
      <c r="B24" s="64">
        <v>3</v>
      </c>
      <c r="C24" s="191" t="s">
        <v>220</v>
      </c>
      <c r="D24" s="302"/>
      <c r="E24" s="360"/>
      <c r="F24" s="285"/>
      <c r="G24" s="360"/>
      <c r="H24" s="362"/>
      <c r="I24" s="363"/>
      <c r="J24" s="363"/>
      <c r="K24" s="364"/>
    </row>
    <row r="25" spans="2:24" ht="27.75" customHeight="1" x14ac:dyDescent="0.25">
      <c r="B25" s="190">
        <v>4</v>
      </c>
      <c r="C25" s="191" t="s">
        <v>221</v>
      </c>
      <c r="D25" s="302"/>
      <c r="E25" s="360"/>
      <c r="F25" s="285"/>
      <c r="G25" s="360"/>
      <c r="H25" s="362"/>
      <c r="I25" s="363"/>
      <c r="J25" s="363"/>
      <c r="K25" s="364"/>
    </row>
    <row r="26" spans="2:24" ht="27.75" customHeight="1" x14ac:dyDescent="0.25">
      <c r="B26" s="64">
        <v>5</v>
      </c>
      <c r="C26" s="191" t="s">
        <v>93</v>
      </c>
      <c r="D26" s="302"/>
      <c r="E26" s="360"/>
      <c r="F26" s="285"/>
      <c r="G26" s="360"/>
      <c r="H26" s="362"/>
      <c r="I26" s="363"/>
      <c r="J26" s="363"/>
      <c r="K26" s="364"/>
    </row>
    <row r="27" spans="2:24" ht="27.75" customHeight="1" x14ac:dyDescent="0.25">
      <c r="B27" s="190">
        <v>6</v>
      </c>
      <c r="C27" s="191" t="s">
        <v>94</v>
      </c>
      <c r="D27" s="302"/>
      <c r="E27" s="360"/>
      <c r="F27" s="285"/>
      <c r="G27" s="360"/>
      <c r="H27" s="362"/>
      <c r="I27" s="363"/>
      <c r="J27" s="363"/>
      <c r="K27" s="364"/>
    </row>
    <row r="28" spans="2:24" ht="27.75" customHeight="1" x14ac:dyDescent="0.25">
      <c r="B28" s="64">
        <v>7</v>
      </c>
      <c r="C28" s="191" t="s">
        <v>95</v>
      </c>
      <c r="D28" s="302"/>
      <c r="E28" s="360"/>
      <c r="F28" s="285"/>
      <c r="G28" s="360"/>
      <c r="H28" s="362"/>
      <c r="I28" s="363"/>
      <c r="J28" s="363"/>
      <c r="K28" s="364"/>
    </row>
    <row r="29" spans="2:24" ht="27.75" customHeight="1" thickBot="1" x14ac:dyDescent="0.3">
      <c r="B29" s="189">
        <v>8</v>
      </c>
      <c r="C29" s="281" t="s">
        <v>96</v>
      </c>
      <c r="D29" s="303"/>
      <c r="E29" s="361"/>
      <c r="F29" s="304"/>
      <c r="G29" s="361"/>
      <c r="H29" s="394"/>
      <c r="I29" s="395"/>
      <c r="J29" s="395"/>
      <c r="K29" s="396"/>
    </row>
    <row r="30" spans="2:24" ht="15.75" thickBot="1" x14ac:dyDescent="0.3">
      <c r="B30" s="347" t="s">
        <v>189</v>
      </c>
      <c r="C30" s="348"/>
      <c r="D30" s="348"/>
      <c r="E30" s="348"/>
      <c r="F30" s="348"/>
      <c r="G30" s="348"/>
      <c r="H30" s="348"/>
      <c r="I30" s="365"/>
      <c r="J30" s="365"/>
      <c r="K30" s="365"/>
      <c r="L30" s="199"/>
    </row>
    <row r="31" spans="2:24" ht="60.75" customHeight="1" thickBot="1" x14ac:dyDescent="0.3">
      <c r="B31" s="389"/>
      <c r="C31" s="390"/>
      <c r="D31" s="274" t="s">
        <v>218</v>
      </c>
      <c r="E31" s="274" t="s">
        <v>86</v>
      </c>
      <c r="F31" s="274" t="s">
        <v>219</v>
      </c>
      <c r="G31" s="274" t="s">
        <v>87</v>
      </c>
      <c r="H31" s="367" t="s">
        <v>222</v>
      </c>
      <c r="I31" s="368"/>
      <c r="J31" s="368"/>
      <c r="K31" s="369"/>
    </row>
    <row r="32" spans="2:24" ht="27.75" customHeight="1" thickTop="1" x14ac:dyDescent="0.25">
      <c r="B32" s="64">
        <v>1</v>
      </c>
      <c r="C32" s="57" t="s">
        <v>98</v>
      </c>
      <c r="D32" s="300"/>
      <c r="E32" s="359"/>
      <c r="F32" s="301"/>
      <c r="G32" s="359"/>
      <c r="H32" s="370"/>
      <c r="I32" s="371"/>
      <c r="J32" s="371"/>
      <c r="K32" s="372"/>
    </row>
    <row r="33" spans="2:12" ht="27.75" customHeight="1" x14ac:dyDescent="0.25">
      <c r="B33" s="190">
        <v>2</v>
      </c>
      <c r="C33" s="191" t="s">
        <v>99</v>
      </c>
      <c r="D33" s="305"/>
      <c r="E33" s="360"/>
      <c r="F33" s="286"/>
      <c r="G33" s="360"/>
      <c r="H33" s="362"/>
      <c r="I33" s="363"/>
      <c r="J33" s="363"/>
      <c r="K33" s="364"/>
    </row>
    <row r="34" spans="2:12" ht="27.75" customHeight="1" x14ac:dyDescent="0.25">
      <c r="B34" s="64">
        <v>3</v>
      </c>
      <c r="C34" s="191" t="s">
        <v>100</v>
      </c>
      <c r="D34" s="305"/>
      <c r="E34" s="360"/>
      <c r="F34" s="286"/>
      <c r="G34" s="360"/>
      <c r="H34" s="362"/>
      <c r="I34" s="363"/>
      <c r="J34" s="363"/>
      <c r="K34" s="364"/>
    </row>
    <row r="35" spans="2:12" ht="27.75" customHeight="1" x14ac:dyDescent="0.25">
      <c r="B35" s="190">
        <v>4</v>
      </c>
      <c r="C35" s="191" t="s">
        <v>101</v>
      </c>
      <c r="D35" s="305"/>
      <c r="E35" s="360"/>
      <c r="F35" s="286"/>
      <c r="G35" s="360"/>
      <c r="H35" s="362"/>
      <c r="I35" s="363"/>
      <c r="J35" s="363"/>
      <c r="K35" s="364"/>
    </row>
    <row r="36" spans="2:12" ht="27.75" customHeight="1" x14ac:dyDescent="0.25">
      <c r="B36" s="64">
        <v>5</v>
      </c>
      <c r="C36" s="191" t="s">
        <v>102</v>
      </c>
      <c r="D36" s="305"/>
      <c r="E36" s="360"/>
      <c r="F36" s="286"/>
      <c r="G36" s="360"/>
      <c r="H36" s="362"/>
      <c r="I36" s="363"/>
      <c r="J36" s="363"/>
      <c r="K36" s="364"/>
    </row>
    <row r="37" spans="2:12" ht="27.75" customHeight="1" x14ac:dyDescent="0.25">
      <c r="B37" s="190">
        <v>6</v>
      </c>
      <c r="C37" s="191" t="s">
        <v>103</v>
      </c>
      <c r="D37" s="305"/>
      <c r="E37" s="360"/>
      <c r="F37" s="286"/>
      <c r="G37" s="360"/>
      <c r="H37" s="362"/>
      <c r="I37" s="363"/>
      <c r="J37" s="363"/>
      <c r="K37" s="364"/>
    </row>
    <row r="38" spans="2:12" ht="27.75" customHeight="1" x14ac:dyDescent="0.25">
      <c r="B38" s="64">
        <v>7</v>
      </c>
      <c r="C38" s="191" t="s">
        <v>104</v>
      </c>
      <c r="D38" s="305"/>
      <c r="E38" s="360"/>
      <c r="F38" s="286"/>
      <c r="G38" s="360"/>
      <c r="H38" s="362"/>
      <c r="I38" s="363"/>
      <c r="J38" s="363"/>
      <c r="K38" s="364"/>
    </row>
    <row r="39" spans="2:12" ht="27.75" customHeight="1" x14ac:dyDescent="0.25">
      <c r="B39" s="190">
        <v>8</v>
      </c>
      <c r="C39" s="191" t="s">
        <v>105</v>
      </c>
      <c r="D39" s="305"/>
      <c r="E39" s="360"/>
      <c r="F39" s="286"/>
      <c r="G39" s="360"/>
      <c r="H39" s="362"/>
      <c r="I39" s="363"/>
      <c r="J39" s="363"/>
      <c r="K39" s="364"/>
    </row>
    <row r="40" spans="2:12" ht="27.75" customHeight="1" x14ac:dyDescent="0.25">
      <c r="B40" s="190">
        <v>9</v>
      </c>
      <c r="C40" s="191" t="s">
        <v>106</v>
      </c>
      <c r="D40" s="305"/>
      <c r="E40" s="360"/>
      <c r="F40" s="286"/>
      <c r="G40" s="360"/>
      <c r="H40" s="362"/>
      <c r="I40" s="363"/>
      <c r="J40" s="363"/>
      <c r="K40" s="364"/>
    </row>
    <row r="41" spans="2:12" ht="27.75" customHeight="1" thickBot="1" x14ac:dyDescent="0.3">
      <c r="B41" s="190">
        <v>10</v>
      </c>
      <c r="C41" s="191" t="s">
        <v>107</v>
      </c>
      <c r="D41" s="305"/>
      <c r="E41" s="360"/>
      <c r="F41" s="286"/>
      <c r="G41" s="360"/>
      <c r="H41" s="398"/>
      <c r="I41" s="399"/>
      <c r="J41" s="399"/>
      <c r="K41" s="400"/>
    </row>
    <row r="42" spans="2:12" ht="16.5" thickTop="1" thickBot="1" x14ac:dyDescent="0.3">
      <c r="B42" s="401" t="s">
        <v>244</v>
      </c>
      <c r="C42" s="402"/>
      <c r="D42" s="402"/>
      <c r="E42" s="402"/>
      <c r="F42" s="402"/>
      <c r="G42" s="402"/>
      <c r="H42" s="366"/>
      <c r="I42" s="366"/>
      <c r="J42" s="366"/>
      <c r="K42" s="366"/>
      <c r="L42" s="199"/>
    </row>
    <row r="43" spans="2:12" ht="60.75" customHeight="1" thickBot="1" x14ac:dyDescent="0.3">
      <c r="B43" s="389"/>
      <c r="C43" s="390"/>
      <c r="D43" s="274" t="s">
        <v>218</v>
      </c>
      <c r="E43" s="274" t="s">
        <v>86</v>
      </c>
      <c r="F43" s="274" t="s">
        <v>219</v>
      </c>
      <c r="G43" s="274" t="s">
        <v>87</v>
      </c>
      <c r="H43" s="367" t="s">
        <v>222</v>
      </c>
      <c r="I43" s="368"/>
      <c r="J43" s="368"/>
      <c r="K43" s="369"/>
    </row>
    <row r="44" spans="2:12" ht="27.75" customHeight="1" thickTop="1" x14ac:dyDescent="0.25">
      <c r="B44" s="279">
        <v>1</v>
      </c>
      <c r="C44" s="280" t="s">
        <v>224</v>
      </c>
      <c r="D44" s="300"/>
      <c r="E44" s="359"/>
      <c r="F44" s="301"/>
      <c r="G44" s="359"/>
      <c r="H44" s="370"/>
      <c r="I44" s="371"/>
      <c r="J44" s="371"/>
      <c r="K44" s="372"/>
    </row>
    <row r="45" spans="2:12" ht="27.75" customHeight="1" x14ac:dyDescent="0.25">
      <c r="B45" s="349">
        <v>2</v>
      </c>
      <c r="C45" s="350" t="s">
        <v>225</v>
      </c>
      <c r="D45" s="351"/>
      <c r="E45" s="360"/>
      <c r="F45" s="352"/>
      <c r="G45" s="360"/>
      <c r="H45" s="362"/>
      <c r="I45" s="363"/>
      <c r="J45" s="363"/>
      <c r="K45" s="364"/>
    </row>
    <row r="46" spans="2:12" ht="27.75" customHeight="1" x14ac:dyDescent="0.25">
      <c r="B46" s="190">
        <v>3</v>
      </c>
      <c r="C46" s="191" t="s">
        <v>226</v>
      </c>
      <c r="D46" s="305"/>
      <c r="E46" s="360"/>
      <c r="F46" s="286"/>
      <c r="G46" s="360"/>
      <c r="H46" s="362"/>
      <c r="I46" s="363"/>
      <c r="J46" s="363"/>
      <c r="K46" s="364"/>
    </row>
    <row r="47" spans="2:12" ht="27.75" customHeight="1" x14ac:dyDescent="0.25">
      <c r="B47" s="190">
        <v>4</v>
      </c>
      <c r="C47" s="191" t="s">
        <v>227</v>
      </c>
      <c r="D47" s="305"/>
      <c r="E47" s="360"/>
      <c r="F47" s="286"/>
      <c r="G47" s="360"/>
      <c r="H47" s="362"/>
      <c r="I47" s="363"/>
      <c r="J47" s="363"/>
      <c r="K47" s="364"/>
    </row>
    <row r="48" spans="2:12" ht="27.75" customHeight="1" x14ac:dyDescent="0.25">
      <c r="B48" s="190">
        <v>5</v>
      </c>
      <c r="C48" s="191" t="s">
        <v>223</v>
      </c>
      <c r="D48" s="305"/>
      <c r="E48" s="360"/>
      <c r="F48" s="286"/>
      <c r="G48" s="360"/>
      <c r="H48" s="362"/>
      <c r="I48" s="363"/>
      <c r="J48" s="363"/>
      <c r="K48" s="364"/>
    </row>
    <row r="49" spans="2:11" ht="27.75" customHeight="1" thickBot="1" x14ac:dyDescent="0.3">
      <c r="B49" s="189">
        <v>6</v>
      </c>
      <c r="C49" s="281" t="s">
        <v>190</v>
      </c>
      <c r="D49" s="303"/>
      <c r="E49" s="361"/>
      <c r="F49" s="304"/>
      <c r="G49" s="361"/>
      <c r="H49" s="398"/>
      <c r="I49" s="399"/>
      <c r="J49" s="399"/>
      <c r="K49" s="400"/>
    </row>
    <row r="50" spans="2:11" x14ac:dyDescent="0.25">
      <c r="I50" s="2"/>
    </row>
  </sheetData>
  <sheetProtection sheet="1" objects="1" scenarios="1"/>
  <mergeCells count="51">
    <mergeCell ref="H40:K40"/>
    <mergeCell ref="H41:K41"/>
    <mergeCell ref="B42:H42"/>
    <mergeCell ref="E32:E41"/>
    <mergeCell ref="G32:G41"/>
    <mergeCell ref="B43:C43"/>
    <mergeCell ref="E44:E49"/>
    <mergeCell ref="G44:G49"/>
    <mergeCell ref="H43:K43"/>
    <mergeCell ref="H44:K44"/>
    <mergeCell ref="H46:K46"/>
    <mergeCell ref="H49:K49"/>
    <mergeCell ref="D17:X17"/>
    <mergeCell ref="B31:C31"/>
    <mergeCell ref="B20:H20"/>
    <mergeCell ref="B19:H19"/>
    <mergeCell ref="B21:C21"/>
    <mergeCell ref="H21:K21"/>
    <mergeCell ref="H22:K22"/>
    <mergeCell ref="H23:K23"/>
    <mergeCell ref="H24:K24"/>
    <mergeCell ref="H25:K25"/>
    <mergeCell ref="H26:K26"/>
    <mergeCell ref="H27:K27"/>
    <mergeCell ref="H28:K28"/>
    <mergeCell ref="H29:K29"/>
    <mergeCell ref="I19:K19"/>
    <mergeCell ref="I20:K20"/>
    <mergeCell ref="B2:C2"/>
    <mergeCell ref="B6:C6"/>
    <mergeCell ref="B12:C12"/>
    <mergeCell ref="B5:C5"/>
    <mergeCell ref="B3:X3"/>
    <mergeCell ref="E4:X4"/>
    <mergeCell ref="D11:X11"/>
    <mergeCell ref="E22:E29"/>
    <mergeCell ref="G22:G29"/>
    <mergeCell ref="H48:K48"/>
    <mergeCell ref="H47:K47"/>
    <mergeCell ref="H45:K45"/>
    <mergeCell ref="I30:K30"/>
    <mergeCell ref="I42:K42"/>
    <mergeCell ref="H31:K31"/>
    <mergeCell ref="H32:K32"/>
    <mergeCell ref="H33:K33"/>
    <mergeCell ref="H34:K34"/>
    <mergeCell ref="H35:K35"/>
    <mergeCell ref="H36:K36"/>
    <mergeCell ref="H37:K37"/>
    <mergeCell ref="H38:K38"/>
    <mergeCell ref="H39:K39"/>
  </mergeCells>
  <pageMargins left="0.7" right="0.7" top="0.75" bottom="0.75" header="0.3" footer="0.3"/>
  <pageSetup scale="47" fitToHeight="2" orientation="landscape" r:id="rId1"/>
  <rowBreaks count="1" manualBreakCount="1">
    <brk id="17" min="1"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showGridLines="0" showRowColHeaders="0" zoomScaleNormal="100" workbookViewId="0">
      <selection activeCell="D12" sqref="D12"/>
    </sheetView>
  </sheetViews>
  <sheetFormatPr defaultColWidth="8.85546875" defaultRowHeight="15" x14ac:dyDescent="0.25"/>
  <cols>
    <col min="1" max="1" width="4.28515625" customWidth="1"/>
    <col min="2" max="2" width="4.85546875" style="5" customWidth="1"/>
    <col min="3" max="3" width="44" style="4" customWidth="1"/>
    <col min="4" max="5" width="17.42578125" style="25" customWidth="1"/>
    <col min="6" max="6" width="3.140625" customWidth="1"/>
    <col min="7" max="7" width="8.85546875" style="8" customWidth="1"/>
  </cols>
  <sheetData>
    <row r="1" spans="2:15" ht="15.75" thickBot="1" x14ac:dyDescent="0.3">
      <c r="B1" s="21"/>
    </row>
    <row r="2" spans="2:15" ht="33.75" customHeight="1" thickBot="1" x14ac:dyDescent="0.5">
      <c r="B2" s="438" t="s">
        <v>108</v>
      </c>
      <c r="C2" s="439"/>
      <c r="D2" s="439"/>
      <c r="E2" s="241"/>
      <c r="F2" s="199"/>
      <c r="G2" s="10"/>
      <c r="H2" s="10"/>
      <c r="I2" s="10"/>
      <c r="J2" s="10"/>
      <c r="K2" s="10"/>
      <c r="L2" s="10"/>
    </row>
    <row r="3" spans="2:15" ht="33.75" thickBot="1" x14ac:dyDescent="0.5">
      <c r="B3" s="272"/>
      <c r="C3" s="272"/>
      <c r="D3" s="272"/>
      <c r="E3" s="272"/>
      <c r="F3" s="2"/>
      <c r="G3" s="10"/>
      <c r="H3" s="10"/>
      <c r="I3" s="10"/>
      <c r="J3" s="10"/>
      <c r="K3" s="10"/>
      <c r="L3" s="10"/>
      <c r="M3" s="2"/>
    </row>
    <row r="4" spans="2:15" ht="33.75" thickBot="1" x14ac:dyDescent="0.5">
      <c r="B4" s="273"/>
      <c r="C4" s="273"/>
      <c r="D4" s="273"/>
      <c r="E4" s="273"/>
      <c r="F4" s="75"/>
      <c r="G4" s="403" t="s">
        <v>170</v>
      </c>
      <c r="H4" s="404"/>
      <c r="I4" s="404"/>
      <c r="J4" s="404"/>
      <c r="K4" s="404"/>
      <c r="L4" s="405"/>
    </row>
    <row r="5" spans="2:15" ht="15.75" thickBot="1" x14ac:dyDescent="0.3">
      <c r="B5" s="440" t="s">
        <v>127</v>
      </c>
      <c r="C5" s="441"/>
      <c r="D5" s="441"/>
      <c r="E5" s="242"/>
      <c r="F5" s="246"/>
      <c r="G5" s="406"/>
      <c r="H5" s="407"/>
      <c r="I5" s="407"/>
      <c r="J5" s="407"/>
      <c r="K5" s="407"/>
      <c r="L5" s="408"/>
    </row>
    <row r="6" spans="2:15" ht="15.75" thickBot="1" x14ac:dyDescent="0.3">
      <c r="B6" s="442" t="s">
        <v>11</v>
      </c>
      <c r="C6" s="443"/>
      <c r="D6" s="443"/>
      <c r="E6" s="240"/>
      <c r="F6" s="246"/>
      <c r="G6" s="409"/>
      <c r="H6" s="410"/>
      <c r="I6" s="410"/>
      <c r="J6" s="410"/>
      <c r="K6" s="410"/>
      <c r="L6" s="411"/>
    </row>
    <row r="7" spans="2:15" ht="15.75" thickBot="1" x14ac:dyDescent="0.3">
      <c r="B7" s="431" t="s">
        <v>154</v>
      </c>
      <c r="C7" s="432"/>
      <c r="D7" s="434"/>
      <c r="E7" s="276"/>
      <c r="F7" s="246"/>
      <c r="G7" s="429" t="s">
        <v>169</v>
      </c>
      <c r="H7" s="429"/>
      <c r="I7" s="429"/>
      <c r="J7" s="429"/>
      <c r="K7" s="429"/>
      <c r="L7" s="430"/>
      <c r="M7" s="199"/>
    </row>
    <row r="8" spans="2:15" ht="45.75" thickTop="1" x14ac:dyDescent="0.25">
      <c r="B8" s="61">
        <v>1</v>
      </c>
      <c r="C8" s="13" t="s">
        <v>109</v>
      </c>
      <c r="D8" s="287"/>
      <c r="E8" s="471" t="s">
        <v>243</v>
      </c>
      <c r="F8" s="75"/>
      <c r="G8" s="252" t="s">
        <v>161</v>
      </c>
      <c r="H8" s="253" t="s">
        <v>162</v>
      </c>
      <c r="I8" s="254" t="s">
        <v>167</v>
      </c>
      <c r="J8" s="253" t="s">
        <v>164</v>
      </c>
      <c r="K8" s="253" t="s">
        <v>165</v>
      </c>
      <c r="L8" s="255" t="s">
        <v>166</v>
      </c>
    </row>
    <row r="9" spans="2:15" ht="30.75" thickBot="1" x14ac:dyDescent="0.3">
      <c r="B9" s="61">
        <f>B8+1</f>
        <v>2</v>
      </c>
      <c r="C9" s="13" t="s">
        <v>234</v>
      </c>
      <c r="D9" s="288"/>
      <c r="E9" s="472"/>
      <c r="F9" s="75"/>
      <c r="G9" s="330"/>
      <c r="H9" s="331"/>
      <c r="I9" s="331"/>
      <c r="J9" s="331"/>
      <c r="K9" s="331"/>
      <c r="L9" s="332"/>
      <c r="M9" s="199"/>
    </row>
    <row r="10" spans="2:15" ht="15.75" customHeight="1" thickTop="1" thickBot="1" x14ac:dyDescent="0.3">
      <c r="B10" s="431" t="s">
        <v>155</v>
      </c>
      <c r="C10" s="432"/>
      <c r="D10" s="433"/>
      <c r="E10" s="290"/>
      <c r="F10" s="246"/>
      <c r="G10" s="415"/>
      <c r="H10" s="415"/>
      <c r="I10" s="415"/>
      <c r="J10" s="415"/>
      <c r="K10" s="415"/>
      <c r="L10" s="416"/>
      <c r="M10" s="43"/>
      <c r="N10" s="43"/>
      <c r="O10" s="43"/>
    </row>
    <row r="11" spans="2:15" ht="45.75" thickTop="1" x14ac:dyDescent="0.25">
      <c r="B11" s="62">
        <f>B9+1</f>
        <v>3</v>
      </c>
      <c r="C11" s="184" t="s">
        <v>110</v>
      </c>
      <c r="D11" s="291"/>
      <c r="E11" s="471" t="s">
        <v>243</v>
      </c>
      <c r="F11" s="75"/>
      <c r="G11" s="333"/>
      <c r="H11" s="334"/>
      <c r="I11" s="335"/>
      <c r="J11" s="333"/>
      <c r="K11" s="334"/>
      <c r="L11" s="336"/>
      <c r="M11" s="23"/>
      <c r="N11" s="23"/>
      <c r="O11" s="23"/>
    </row>
    <row r="12" spans="2:15" ht="30.75" thickBot="1" x14ac:dyDescent="0.3">
      <c r="B12" s="62">
        <f>B11+1</f>
        <v>4</v>
      </c>
      <c r="C12" s="289" t="s">
        <v>235</v>
      </c>
      <c r="D12" s="288"/>
      <c r="E12" s="472"/>
      <c r="F12" s="75"/>
      <c r="G12" s="330"/>
      <c r="H12" s="331"/>
      <c r="I12" s="331"/>
      <c r="J12" s="331"/>
      <c r="K12" s="331"/>
      <c r="L12" s="332"/>
      <c r="M12" s="232"/>
      <c r="N12" s="23"/>
      <c r="O12" s="23"/>
    </row>
    <row r="13" spans="2:15" s="1" customFormat="1" ht="15.75" thickBot="1" x14ac:dyDescent="0.3">
      <c r="B13" s="442" t="s">
        <v>128</v>
      </c>
      <c r="C13" s="443"/>
      <c r="D13" s="444"/>
      <c r="E13" s="306"/>
      <c r="F13" s="246"/>
      <c r="G13" s="425"/>
      <c r="H13" s="425"/>
      <c r="I13" s="425"/>
      <c r="J13" s="425"/>
      <c r="K13" s="425"/>
      <c r="L13" s="426"/>
    </row>
    <row r="14" spans="2:15" ht="30.75" thickTop="1" x14ac:dyDescent="0.25">
      <c r="B14" s="62">
        <f>B12+1</f>
        <v>5</v>
      </c>
      <c r="C14" s="9" t="s">
        <v>129</v>
      </c>
      <c r="D14" s="291"/>
      <c r="E14" s="471" t="s">
        <v>243</v>
      </c>
      <c r="F14" s="75"/>
      <c r="G14" s="333"/>
      <c r="H14" s="334"/>
      <c r="I14" s="335"/>
      <c r="J14" s="333"/>
      <c r="K14" s="334"/>
      <c r="L14" s="336"/>
      <c r="M14" s="1"/>
      <c r="N14" s="1"/>
      <c r="O14" s="1"/>
    </row>
    <row r="15" spans="2:15" ht="30.75" thickBot="1" x14ac:dyDescent="0.3">
      <c r="B15" s="62">
        <f>B14+1</f>
        <v>6</v>
      </c>
      <c r="C15" s="9" t="s">
        <v>204</v>
      </c>
      <c r="D15" s="307"/>
      <c r="E15" s="472"/>
      <c r="F15" s="75"/>
      <c r="G15" s="330"/>
      <c r="H15" s="331"/>
      <c r="I15" s="331"/>
      <c r="J15" s="331"/>
      <c r="K15" s="331"/>
      <c r="L15" s="332"/>
      <c r="M15" s="186"/>
      <c r="N15" s="1"/>
      <c r="O15" s="1"/>
    </row>
    <row r="16" spans="2:15" s="1" customFormat="1" ht="16.5" thickTop="1" thickBot="1" x14ac:dyDescent="0.3">
      <c r="B16" s="442" t="s">
        <v>5</v>
      </c>
      <c r="C16" s="443"/>
      <c r="D16" s="444"/>
      <c r="E16" s="306"/>
      <c r="F16" s="246"/>
      <c r="G16" s="425"/>
      <c r="H16" s="425"/>
      <c r="I16" s="425"/>
      <c r="J16" s="425"/>
      <c r="K16" s="425"/>
      <c r="L16" s="426"/>
    </row>
    <row r="17" spans="2:18" ht="30.75" thickTop="1" x14ac:dyDescent="0.25">
      <c r="B17" s="62">
        <f>B15+1</f>
        <v>7</v>
      </c>
      <c r="C17" s="9" t="s">
        <v>111</v>
      </c>
      <c r="D17" s="287"/>
      <c r="E17" s="471" t="s">
        <v>243</v>
      </c>
      <c r="F17" s="75"/>
      <c r="G17" s="333"/>
      <c r="H17" s="334"/>
      <c r="I17" s="335"/>
      <c r="J17" s="333"/>
      <c r="K17" s="334"/>
      <c r="L17" s="336"/>
      <c r="M17" s="1"/>
      <c r="N17" s="1"/>
      <c r="O17" s="1"/>
    </row>
    <row r="18" spans="2:18" ht="30.75" thickBot="1" x14ac:dyDescent="0.3">
      <c r="B18" s="62">
        <f>B17+1</f>
        <v>8</v>
      </c>
      <c r="C18" s="9" t="s">
        <v>205</v>
      </c>
      <c r="D18" s="288"/>
      <c r="E18" s="472"/>
      <c r="F18" s="75"/>
      <c r="G18" s="330"/>
      <c r="H18" s="331"/>
      <c r="I18" s="331"/>
      <c r="J18" s="331"/>
      <c r="K18" s="331"/>
      <c r="L18" s="337"/>
      <c r="M18" s="1"/>
      <c r="N18" s="1"/>
      <c r="O18" s="1"/>
    </row>
    <row r="19" spans="2:18" ht="16.5" thickTop="1" thickBot="1" x14ac:dyDescent="0.3">
      <c r="B19" s="442" t="s">
        <v>4</v>
      </c>
      <c r="C19" s="443"/>
      <c r="D19" s="444"/>
      <c r="E19" s="306"/>
      <c r="F19" s="246"/>
      <c r="G19" s="425"/>
      <c r="H19" s="425"/>
      <c r="I19" s="425"/>
      <c r="J19" s="425"/>
      <c r="K19" s="425"/>
      <c r="L19" s="426"/>
      <c r="M19" s="14"/>
      <c r="N19" s="14"/>
      <c r="O19" s="14"/>
    </row>
    <row r="20" spans="2:18" ht="30.75" thickTop="1" x14ac:dyDescent="0.25">
      <c r="B20" s="62">
        <f>B18+1</f>
        <v>9</v>
      </c>
      <c r="C20" s="9" t="s">
        <v>112</v>
      </c>
      <c r="D20" s="291"/>
      <c r="E20" s="471" t="s">
        <v>243</v>
      </c>
      <c r="F20" s="75"/>
      <c r="G20" s="333"/>
      <c r="H20" s="334"/>
      <c r="I20" s="335"/>
      <c r="J20" s="333"/>
      <c r="K20" s="334"/>
      <c r="L20" s="336"/>
      <c r="M20" s="1"/>
      <c r="N20" s="1"/>
      <c r="O20" s="1"/>
    </row>
    <row r="21" spans="2:18" ht="30.75" thickBot="1" x14ac:dyDescent="0.3">
      <c r="B21" s="62">
        <f>B20+1</f>
        <v>10</v>
      </c>
      <c r="C21" s="9" t="s">
        <v>236</v>
      </c>
      <c r="D21" s="307"/>
      <c r="E21" s="472"/>
      <c r="F21" s="75"/>
      <c r="G21" s="330"/>
      <c r="H21" s="331"/>
      <c r="I21" s="331"/>
      <c r="J21" s="331"/>
      <c r="K21" s="331"/>
      <c r="L21" s="337"/>
      <c r="M21" s="1"/>
      <c r="N21" s="1"/>
      <c r="O21" s="1"/>
    </row>
    <row r="22" spans="2:18" ht="16.5" thickTop="1" thickBot="1" x14ac:dyDescent="0.3">
      <c r="B22" s="442" t="s">
        <v>22</v>
      </c>
      <c r="C22" s="443"/>
      <c r="D22" s="444"/>
      <c r="E22" s="306"/>
      <c r="F22" s="246"/>
      <c r="G22" s="425"/>
      <c r="H22" s="425"/>
      <c r="I22" s="425"/>
      <c r="J22" s="425"/>
      <c r="K22" s="425"/>
      <c r="L22" s="426"/>
      <c r="M22" s="86"/>
      <c r="N22" s="86"/>
      <c r="O22" s="86"/>
    </row>
    <row r="23" spans="2:18" ht="30.75" thickTop="1" x14ac:dyDescent="0.25">
      <c r="B23" s="62">
        <f>B21+1</f>
        <v>11</v>
      </c>
      <c r="C23" s="9" t="s">
        <v>113</v>
      </c>
      <c r="D23" s="287"/>
      <c r="E23" s="471" t="s">
        <v>243</v>
      </c>
      <c r="F23" s="75"/>
      <c r="G23" s="333"/>
      <c r="H23" s="334"/>
      <c r="I23" s="335"/>
      <c r="J23" s="333"/>
      <c r="K23" s="334"/>
      <c r="L23" s="336"/>
      <c r="M23" s="1"/>
      <c r="N23" s="1"/>
      <c r="O23" s="1"/>
    </row>
    <row r="24" spans="2:18" ht="30.75" thickBot="1" x14ac:dyDescent="0.3">
      <c r="B24" s="62">
        <f>B23+1</f>
        <v>12</v>
      </c>
      <c r="C24" s="9" t="s">
        <v>21</v>
      </c>
      <c r="D24" s="288"/>
      <c r="E24" s="472"/>
      <c r="F24" s="75"/>
      <c r="G24" s="330"/>
      <c r="H24" s="331"/>
      <c r="I24" s="331"/>
      <c r="J24" s="331"/>
      <c r="K24" s="331"/>
      <c r="L24" s="337"/>
      <c r="M24" s="1"/>
      <c r="N24" s="1"/>
      <c r="O24" s="1"/>
    </row>
    <row r="25" spans="2:18" ht="30.75" thickTop="1" x14ac:dyDescent="0.25">
      <c r="B25" s="62">
        <f t="shared" ref="B25:B26" si="0">B24+1</f>
        <v>13</v>
      </c>
      <c r="C25" s="9" t="s">
        <v>114</v>
      </c>
      <c r="D25" s="287"/>
      <c r="E25" s="471" t="s">
        <v>243</v>
      </c>
      <c r="F25" s="75"/>
      <c r="G25" s="333"/>
      <c r="H25" s="334"/>
      <c r="I25" s="335"/>
      <c r="J25" s="333"/>
      <c r="K25" s="334"/>
      <c r="L25" s="336"/>
    </row>
    <row r="26" spans="2:18" ht="30.75" thickBot="1" x14ac:dyDescent="0.3">
      <c r="B26" s="200">
        <f t="shared" si="0"/>
        <v>14</v>
      </c>
      <c r="C26" s="289" t="s">
        <v>115</v>
      </c>
      <c r="D26" s="288"/>
      <c r="E26" s="472"/>
      <c r="F26" s="75"/>
      <c r="G26" s="338"/>
      <c r="H26" s="339"/>
      <c r="I26" s="339"/>
      <c r="J26" s="339"/>
      <c r="K26" s="339"/>
      <c r="L26" s="340"/>
      <c r="M26" s="1"/>
      <c r="N26" s="1"/>
      <c r="O26" s="1"/>
    </row>
    <row r="27" spans="2:18" ht="15.75" thickBot="1" x14ac:dyDescent="0.3">
      <c r="B27" s="442" t="s">
        <v>194</v>
      </c>
      <c r="C27" s="443"/>
      <c r="D27" s="444"/>
      <c r="E27" s="306"/>
      <c r="F27" s="246"/>
      <c r="G27" s="425"/>
      <c r="H27" s="425"/>
      <c r="I27" s="425"/>
      <c r="J27" s="425"/>
      <c r="K27" s="425"/>
      <c r="L27" s="426"/>
      <c r="M27" s="14"/>
      <c r="N27" s="14"/>
      <c r="O27" s="14"/>
    </row>
    <row r="28" spans="2:18" ht="30.75" thickTop="1" x14ac:dyDescent="0.25">
      <c r="B28" s="62">
        <f>B26+1</f>
        <v>15</v>
      </c>
      <c r="C28" s="9" t="s">
        <v>239</v>
      </c>
      <c r="D28" s="291"/>
      <c r="E28" s="471" t="s">
        <v>243</v>
      </c>
      <c r="G28" s="341"/>
      <c r="H28" s="342"/>
      <c r="I28" s="343"/>
      <c r="J28" s="342"/>
      <c r="K28" s="342"/>
      <c r="L28" s="344"/>
      <c r="R28" s="2"/>
    </row>
    <row r="29" spans="2:18" ht="45.75" thickBot="1" x14ac:dyDescent="0.3">
      <c r="B29" s="231">
        <f>B28+1</f>
        <v>16</v>
      </c>
      <c r="C29" s="289" t="s">
        <v>214</v>
      </c>
      <c r="D29" s="307"/>
      <c r="E29" s="472"/>
      <c r="G29" s="345"/>
      <c r="H29" s="339"/>
      <c r="I29" s="339"/>
      <c r="J29" s="339"/>
      <c r="K29" s="339"/>
      <c r="L29" s="340"/>
    </row>
    <row r="30" spans="2:18" ht="15.75" thickBot="1" x14ac:dyDescent="0.3">
      <c r="B30" s="56"/>
      <c r="C30" s="67"/>
      <c r="D30" s="68"/>
      <c r="E30" s="244"/>
      <c r="G30" s="11"/>
      <c r="H30" s="1"/>
      <c r="I30" s="1"/>
      <c r="J30" s="1"/>
      <c r="K30" s="1"/>
      <c r="L30" s="1"/>
      <c r="M30" s="1"/>
      <c r="N30" s="1"/>
      <c r="O30" s="1"/>
    </row>
    <row r="31" spans="2:18" ht="15.75" thickBot="1" x14ac:dyDescent="0.3">
      <c r="B31" s="454" t="s">
        <v>130</v>
      </c>
      <c r="C31" s="419"/>
      <c r="D31" s="419"/>
      <c r="E31" s="243"/>
      <c r="F31" s="246"/>
      <c r="G31" s="419"/>
      <c r="H31" s="419"/>
      <c r="I31" s="419"/>
      <c r="J31" s="419"/>
      <c r="K31" s="419"/>
      <c r="L31" s="420"/>
      <c r="M31" s="1"/>
      <c r="N31" s="1"/>
      <c r="O31" s="1"/>
    </row>
    <row r="32" spans="2:18" ht="15.75" thickBot="1" x14ac:dyDescent="0.3">
      <c r="B32" s="423" t="s">
        <v>3</v>
      </c>
      <c r="C32" s="421"/>
      <c r="D32" s="424"/>
      <c r="E32" s="308"/>
      <c r="F32" s="246"/>
      <c r="G32" s="421"/>
      <c r="H32" s="421"/>
      <c r="I32" s="421"/>
      <c r="J32" s="421"/>
      <c r="K32" s="421"/>
      <c r="L32" s="422"/>
      <c r="M32" s="23"/>
      <c r="N32" s="23"/>
      <c r="O32" s="23"/>
    </row>
    <row r="33" spans="1:15" ht="45.75" thickTop="1" x14ac:dyDescent="0.25">
      <c r="B33" s="63">
        <f>B29+1</f>
        <v>17</v>
      </c>
      <c r="C33" s="9" t="s">
        <v>116</v>
      </c>
      <c r="D33" s="309"/>
      <c r="E33" s="482" t="s">
        <v>243</v>
      </c>
      <c r="F33" s="75"/>
      <c r="G33" s="252" t="s">
        <v>161</v>
      </c>
      <c r="H33" s="253" t="s">
        <v>162</v>
      </c>
      <c r="I33" s="254" t="s">
        <v>167</v>
      </c>
      <c r="J33" s="253" t="s">
        <v>164</v>
      </c>
      <c r="K33" s="253" t="s">
        <v>165</v>
      </c>
      <c r="L33" s="255" t="s">
        <v>166</v>
      </c>
      <c r="M33" s="1"/>
      <c r="N33" s="1"/>
      <c r="O33" s="1"/>
    </row>
    <row r="34" spans="1:15" ht="30.75" thickBot="1" x14ac:dyDescent="0.3">
      <c r="B34" s="62">
        <f>B33+1</f>
        <v>18</v>
      </c>
      <c r="C34" s="9" t="s">
        <v>206</v>
      </c>
      <c r="D34" s="310"/>
      <c r="E34" s="483"/>
      <c r="F34" s="75"/>
      <c r="G34" s="330"/>
      <c r="H34" s="331"/>
      <c r="I34" s="331"/>
      <c r="J34" s="331"/>
      <c r="K34" s="331"/>
      <c r="L34" s="337"/>
      <c r="M34" s="28"/>
      <c r="N34" s="28"/>
      <c r="O34" s="28"/>
    </row>
    <row r="35" spans="1:15" ht="30.75" thickTop="1" x14ac:dyDescent="0.25">
      <c r="B35" s="63">
        <f t="shared" ref="B35:B40" si="1">B34+1</f>
        <v>19</v>
      </c>
      <c r="C35" s="57" t="s">
        <v>117</v>
      </c>
      <c r="D35" s="287"/>
      <c r="E35" s="471" t="s">
        <v>243</v>
      </c>
      <c r="F35" s="75"/>
      <c r="G35" s="333" t="str">
        <f>IF(D36="Yes", "Please describe","")</f>
        <v/>
      </c>
      <c r="H35" s="334"/>
      <c r="I35" s="335"/>
      <c r="J35" s="333"/>
      <c r="K35" s="334"/>
      <c r="L35" s="336"/>
      <c r="M35" s="16"/>
      <c r="N35" s="16"/>
      <c r="O35" s="16"/>
    </row>
    <row r="36" spans="1:15" ht="30.75" thickBot="1" x14ac:dyDescent="0.3">
      <c r="B36" s="62">
        <f t="shared" si="1"/>
        <v>20</v>
      </c>
      <c r="C36" s="9" t="s">
        <v>207</v>
      </c>
      <c r="D36" s="288"/>
      <c r="E36" s="472"/>
      <c r="F36" s="75"/>
      <c r="G36" s="338"/>
      <c r="H36" s="339"/>
      <c r="I36" s="339"/>
      <c r="J36" s="339"/>
      <c r="K36" s="339"/>
      <c r="L36" s="340"/>
      <c r="M36" s="1"/>
      <c r="N36" s="1"/>
      <c r="O36" s="1"/>
    </row>
    <row r="37" spans="1:15" ht="30.75" thickTop="1" x14ac:dyDescent="0.25">
      <c r="B37" s="63">
        <f t="shared" si="1"/>
        <v>21</v>
      </c>
      <c r="C37" s="9" t="s">
        <v>118</v>
      </c>
      <c r="D37" s="291"/>
      <c r="E37" s="471" t="s">
        <v>243</v>
      </c>
      <c r="F37" s="75"/>
      <c r="G37" s="333"/>
      <c r="H37" s="334"/>
      <c r="I37" s="335"/>
      <c r="J37" s="333"/>
      <c r="K37" s="334"/>
      <c r="L37" s="336"/>
      <c r="M37" s="1"/>
      <c r="N37" s="1"/>
      <c r="O37" s="1"/>
    </row>
    <row r="38" spans="1:15" ht="45.75" thickBot="1" x14ac:dyDescent="0.3">
      <c r="B38" s="62">
        <f t="shared" si="1"/>
        <v>22</v>
      </c>
      <c r="C38" s="57" t="s">
        <v>119</v>
      </c>
      <c r="D38" s="307"/>
      <c r="E38" s="472"/>
      <c r="F38" s="75"/>
      <c r="G38" s="338"/>
      <c r="H38" s="339"/>
      <c r="I38" s="339"/>
      <c r="J38" s="339"/>
      <c r="K38" s="339"/>
      <c r="L38" s="340"/>
      <c r="M38" s="16"/>
      <c r="N38" s="16"/>
      <c r="O38" s="16"/>
    </row>
    <row r="39" spans="1:15" ht="15.75" thickTop="1" x14ac:dyDescent="0.25">
      <c r="B39" s="62">
        <f t="shared" si="1"/>
        <v>23</v>
      </c>
      <c r="C39" s="9" t="s">
        <v>134</v>
      </c>
      <c r="D39" s="287"/>
      <c r="E39" s="471" t="s">
        <v>243</v>
      </c>
      <c r="F39" s="75"/>
      <c r="G39" s="333"/>
      <c r="H39" s="334"/>
      <c r="I39" s="335"/>
      <c r="J39" s="333"/>
      <c r="K39" s="334"/>
      <c r="L39" s="336"/>
      <c r="M39" s="1"/>
      <c r="N39" s="1"/>
      <c r="O39" s="1"/>
    </row>
    <row r="40" spans="1:15" ht="30.75" thickBot="1" x14ac:dyDescent="0.3">
      <c r="B40" s="62">
        <f t="shared" si="1"/>
        <v>24</v>
      </c>
      <c r="C40" s="9" t="s">
        <v>208</v>
      </c>
      <c r="D40" s="288"/>
      <c r="E40" s="472"/>
      <c r="F40" s="75"/>
      <c r="G40" s="338"/>
      <c r="H40" s="339"/>
      <c r="I40" s="339"/>
      <c r="J40" s="339"/>
      <c r="K40" s="339"/>
      <c r="L40" s="340"/>
      <c r="M40" s="1"/>
      <c r="N40" s="1"/>
      <c r="O40" s="1"/>
    </row>
    <row r="41" spans="1:15" s="1" customFormat="1" ht="15.75" customHeight="1" thickTop="1" thickBot="1" x14ac:dyDescent="0.3">
      <c r="B41" s="423" t="s">
        <v>246</v>
      </c>
      <c r="C41" s="421"/>
      <c r="D41" s="457"/>
      <c r="E41" s="311"/>
      <c r="F41" s="246"/>
      <c r="G41" s="421"/>
      <c r="H41" s="421"/>
      <c r="I41" s="421"/>
      <c r="J41" s="421"/>
      <c r="K41" s="421"/>
      <c r="L41" s="422"/>
    </row>
    <row r="42" spans="1:15" s="1" customFormat="1" ht="18" customHeight="1" thickBot="1" x14ac:dyDescent="0.3">
      <c r="B42" s="389" t="s">
        <v>156</v>
      </c>
      <c r="C42" s="445"/>
      <c r="D42" s="453"/>
      <c r="E42" s="312"/>
      <c r="F42" s="246"/>
      <c r="G42" s="445"/>
      <c r="H42" s="445"/>
      <c r="I42" s="445"/>
      <c r="J42" s="445"/>
      <c r="K42" s="445"/>
      <c r="L42" s="390"/>
    </row>
    <row r="43" spans="1:15" ht="45.75" thickTop="1" x14ac:dyDescent="0.25">
      <c r="B43" s="64">
        <f>B40+1</f>
        <v>25</v>
      </c>
      <c r="C43" s="58" t="s">
        <v>182</v>
      </c>
      <c r="D43" s="291"/>
      <c r="E43" s="471" t="s">
        <v>243</v>
      </c>
      <c r="F43" s="75"/>
      <c r="G43" s="252" t="s">
        <v>161</v>
      </c>
      <c r="H43" s="253" t="s">
        <v>162</v>
      </c>
      <c r="I43" s="254" t="s">
        <v>167</v>
      </c>
      <c r="J43" s="253" t="s">
        <v>164</v>
      </c>
      <c r="K43" s="253" t="s">
        <v>165</v>
      </c>
      <c r="L43" s="255" t="s">
        <v>166</v>
      </c>
    </row>
    <row r="44" spans="1:15" ht="30.75" thickBot="1" x14ac:dyDescent="0.3">
      <c r="B44" s="64">
        <f>B43+1</f>
        <v>26</v>
      </c>
      <c r="C44" s="58" t="s">
        <v>209</v>
      </c>
      <c r="D44" s="307"/>
      <c r="E44" s="472"/>
      <c r="F44" s="75"/>
      <c r="G44" s="338"/>
      <c r="H44" s="339"/>
      <c r="I44" s="339"/>
      <c r="J44" s="339"/>
      <c r="K44" s="339"/>
      <c r="L44" s="340"/>
    </row>
    <row r="45" spans="1:15" ht="16.5" thickTop="1" thickBot="1" x14ac:dyDescent="0.3">
      <c r="B45" s="458" t="s">
        <v>157</v>
      </c>
      <c r="C45" s="445" t="s">
        <v>8</v>
      </c>
      <c r="D45" s="459" t="s">
        <v>1</v>
      </c>
      <c r="E45" s="314"/>
      <c r="F45" s="246"/>
      <c r="G45" s="446"/>
      <c r="H45" s="445"/>
      <c r="I45" s="445"/>
      <c r="J45" s="446"/>
      <c r="K45" s="445"/>
      <c r="L45" s="390"/>
    </row>
    <row r="46" spans="1:15" ht="30.75" thickTop="1" x14ac:dyDescent="0.25">
      <c r="B46" s="61">
        <f>B44+1</f>
        <v>27</v>
      </c>
      <c r="C46" s="9" t="s">
        <v>183</v>
      </c>
      <c r="D46" s="287"/>
      <c r="E46" s="471" t="s">
        <v>243</v>
      </c>
      <c r="F46" s="75"/>
      <c r="G46" s="248"/>
      <c r="H46" s="249"/>
      <c r="I46" s="250"/>
      <c r="J46" s="248"/>
      <c r="K46" s="249"/>
      <c r="L46" s="251"/>
    </row>
    <row r="47" spans="1:15" ht="15.75" thickBot="1" x14ac:dyDescent="0.3">
      <c r="A47" s="75"/>
      <c r="B47" s="200">
        <f>B46+1</f>
        <v>28</v>
      </c>
      <c r="C47" s="313" t="s">
        <v>210</v>
      </c>
      <c r="D47" s="288"/>
      <c r="E47" s="472"/>
      <c r="F47" s="75"/>
      <c r="G47" s="330"/>
      <c r="H47" s="331"/>
      <c r="I47" s="331"/>
      <c r="J47" s="331"/>
      <c r="K47" s="331"/>
      <c r="L47" s="337"/>
    </row>
    <row r="48" spans="1:15" s="1" customFormat="1" ht="15.75" customHeight="1" thickBot="1" x14ac:dyDescent="0.3">
      <c r="B48" s="423" t="s">
        <v>245</v>
      </c>
      <c r="C48" s="421"/>
      <c r="D48" s="455"/>
      <c r="E48" s="315"/>
      <c r="F48" s="246"/>
      <c r="G48" s="421"/>
      <c r="H48" s="421"/>
      <c r="I48" s="421"/>
      <c r="J48" s="421"/>
      <c r="K48" s="421"/>
      <c r="L48" s="422"/>
    </row>
    <row r="49" spans="1:15" ht="30.75" thickTop="1" x14ac:dyDescent="0.25">
      <c r="B49" s="64">
        <f>B47+1</f>
        <v>29</v>
      </c>
      <c r="C49" s="58" t="s">
        <v>184</v>
      </c>
      <c r="D49" s="287"/>
      <c r="E49" s="471" t="s">
        <v>243</v>
      </c>
      <c r="F49" s="75"/>
      <c r="G49" s="248"/>
      <c r="H49" s="249"/>
      <c r="I49" s="250"/>
      <c r="J49" s="248"/>
      <c r="K49" s="249"/>
      <c r="L49" s="251"/>
    </row>
    <row r="50" spans="1:15" ht="30.75" thickBot="1" x14ac:dyDescent="0.3">
      <c r="B50" s="64">
        <f>B49+1</f>
        <v>30</v>
      </c>
      <c r="C50" s="58" t="s">
        <v>211</v>
      </c>
      <c r="D50" s="288"/>
      <c r="E50" s="472"/>
      <c r="F50" s="75"/>
      <c r="G50" s="330"/>
      <c r="H50" s="331"/>
      <c r="I50" s="331"/>
      <c r="J50" s="331"/>
      <c r="K50" s="331"/>
      <c r="L50" s="337"/>
    </row>
    <row r="51" spans="1:15" ht="30.75" thickTop="1" x14ac:dyDescent="0.25">
      <c r="B51" s="61">
        <f t="shared" ref="B51:B52" si="2">B50+1</f>
        <v>31</v>
      </c>
      <c r="C51" s="9" t="s">
        <v>135</v>
      </c>
      <c r="D51" s="291"/>
      <c r="E51" s="471" t="s">
        <v>243</v>
      </c>
      <c r="F51" s="75"/>
      <c r="G51" s="248"/>
      <c r="H51" s="249"/>
      <c r="I51" s="250"/>
      <c r="J51" s="248"/>
      <c r="K51" s="249"/>
      <c r="L51" s="251"/>
    </row>
    <row r="52" spans="1:15" ht="30.75" thickBot="1" x14ac:dyDescent="0.3">
      <c r="A52" s="75"/>
      <c r="B52" s="200">
        <f t="shared" si="2"/>
        <v>32</v>
      </c>
      <c r="C52" s="313" t="s">
        <v>212</v>
      </c>
      <c r="D52" s="307"/>
      <c r="E52" s="472"/>
      <c r="F52" s="75"/>
      <c r="G52" s="338"/>
      <c r="H52" s="339"/>
      <c r="I52" s="339"/>
      <c r="J52" s="339"/>
      <c r="K52" s="339"/>
      <c r="L52" s="340"/>
    </row>
    <row r="53" spans="1:15" ht="15.75" thickBot="1" x14ac:dyDescent="0.3">
      <c r="B53" s="56"/>
      <c r="C53" s="67"/>
      <c r="D53" s="8"/>
      <c r="E53" s="8"/>
    </row>
    <row r="54" spans="1:15" ht="15.75" thickBot="1" x14ac:dyDescent="0.3">
      <c r="B54" s="456" t="s">
        <v>131</v>
      </c>
      <c r="C54" s="447"/>
      <c r="D54" s="447"/>
      <c r="E54" s="239"/>
      <c r="F54" s="246"/>
      <c r="G54" s="447"/>
      <c r="H54" s="447"/>
      <c r="I54" s="447"/>
      <c r="J54" s="447"/>
      <c r="K54" s="447"/>
      <c r="L54" s="448"/>
      <c r="M54" s="210"/>
      <c r="N54" s="210"/>
      <c r="O54" s="210"/>
    </row>
    <row r="55" spans="1:15" ht="36.75" customHeight="1" thickBot="1" x14ac:dyDescent="0.3">
      <c r="B55" s="427" t="s">
        <v>12</v>
      </c>
      <c r="C55" s="428"/>
      <c r="D55" s="428"/>
      <c r="E55" s="238"/>
      <c r="F55" s="75"/>
      <c r="G55" s="428"/>
      <c r="H55" s="428"/>
      <c r="I55" s="428"/>
      <c r="J55" s="428"/>
      <c r="K55" s="428"/>
      <c r="L55" s="478"/>
    </row>
    <row r="56" spans="1:15" ht="30" customHeight="1" thickBot="1" x14ac:dyDescent="0.3">
      <c r="B56" s="450" t="s">
        <v>14</v>
      </c>
      <c r="C56" s="451"/>
      <c r="D56" s="452"/>
      <c r="E56" s="316"/>
      <c r="G56" s="450"/>
      <c r="H56" s="451"/>
      <c r="I56" s="451"/>
      <c r="J56" s="451"/>
      <c r="K56" s="451"/>
      <c r="L56" s="481"/>
      <c r="M56" s="233"/>
      <c r="N56" s="233"/>
      <c r="O56" s="233"/>
    </row>
    <row r="57" spans="1:15" ht="45.75" thickTop="1" x14ac:dyDescent="0.25">
      <c r="B57" s="65">
        <f>B52+1</f>
        <v>33</v>
      </c>
      <c r="C57" s="13" t="s">
        <v>52</v>
      </c>
      <c r="D57" s="291"/>
      <c r="E57" s="471" t="s">
        <v>243</v>
      </c>
      <c r="F57" s="75"/>
      <c r="G57" s="252" t="s">
        <v>161</v>
      </c>
      <c r="H57" s="253" t="s">
        <v>162</v>
      </c>
      <c r="I57" s="254" t="s">
        <v>167</v>
      </c>
      <c r="J57" s="253" t="s">
        <v>164</v>
      </c>
      <c r="K57" s="253" t="s">
        <v>165</v>
      </c>
      <c r="L57" s="255" t="s">
        <v>166</v>
      </c>
    </row>
    <row r="58" spans="1:15" ht="30.75" thickBot="1" x14ac:dyDescent="0.3">
      <c r="B58" s="65">
        <f>B57+1</f>
        <v>34</v>
      </c>
      <c r="C58" s="9" t="s">
        <v>213</v>
      </c>
      <c r="D58" s="307"/>
      <c r="E58" s="472"/>
      <c r="F58" s="75"/>
      <c r="G58" s="330"/>
      <c r="H58" s="331"/>
      <c r="I58" s="331"/>
      <c r="J58" s="331"/>
      <c r="K58" s="331"/>
      <c r="L58" s="337"/>
    </row>
    <row r="59" spans="1:15" ht="16.5" thickTop="1" thickBot="1" x14ac:dyDescent="0.3">
      <c r="B59" s="427" t="s">
        <v>7</v>
      </c>
      <c r="C59" s="428"/>
      <c r="D59" s="449"/>
      <c r="E59" s="317"/>
      <c r="F59" s="75"/>
      <c r="G59" s="428"/>
      <c r="H59" s="428"/>
      <c r="I59" s="428"/>
      <c r="J59" s="428"/>
      <c r="K59" s="428"/>
      <c r="L59" s="478"/>
    </row>
    <row r="60" spans="1:15" ht="30.75" thickTop="1" x14ac:dyDescent="0.25">
      <c r="B60" s="63">
        <f>B58+1</f>
        <v>35</v>
      </c>
      <c r="C60" s="9" t="s">
        <v>120</v>
      </c>
      <c r="D60" s="287"/>
      <c r="E60" s="471" t="s">
        <v>243</v>
      </c>
      <c r="F60" s="75"/>
      <c r="G60" s="248"/>
      <c r="H60" s="249"/>
      <c r="I60" s="250"/>
      <c r="J60" s="248"/>
      <c r="K60" s="249"/>
      <c r="L60" s="251"/>
    </row>
    <row r="61" spans="1:15" ht="30.75" thickBot="1" x14ac:dyDescent="0.3">
      <c r="B61" s="63">
        <f>B60+1</f>
        <v>36</v>
      </c>
      <c r="C61" s="9" t="s">
        <v>203</v>
      </c>
      <c r="D61" s="288"/>
      <c r="E61" s="472"/>
      <c r="F61" s="75"/>
      <c r="G61" s="330"/>
      <c r="H61" s="331"/>
      <c r="I61" s="331"/>
      <c r="J61" s="331"/>
      <c r="K61" s="331"/>
      <c r="L61" s="337"/>
    </row>
    <row r="62" spans="1:15" ht="16.5" thickTop="1" thickBot="1" x14ac:dyDescent="0.3">
      <c r="B62" s="427" t="s">
        <v>13</v>
      </c>
      <c r="C62" s="428"/>
      <c r="D62" s="449"/>
      <c r="E62" s="317"/>
      <c r="F62" s="75"/>
      <c r="G62" s="428"/>
      <c r="H62" s="428"/>
      <c r="I62" s="428"/>
      <c r="J62" s="428"/>
      <c r="K62" s="428"/>
      <c r="L62" s="478"/>
      <c r="M62" s="234"/>
      <c r="N62" s="234"/>
      <c r="O62" s="234"/>
    </row>
    <row r="63" spans="1:15" ht="30.75" thickTop="1" x14ac:dyDescent="0.25">
      <c r="B63" s="63">
        <f>B61+1</f>
        <v>37</v>
      </c>
      <c r="C63" s="9" t="s">
        <v>121</v>
      </c>
      <c r="D63" s="291"/>
      <c r="E63" s="471" t="s">
        <v>243</v>
      </c>
      <c r="F63" s="75"/>
      <c r="G63" s="248"/>
      <c r="H63" s="249"/>
      <c r="I63" s="250"/>
      <c r="J63" s="248"/>
      <c r="K63" s="249"/>
      <c r="L63" s="251"/>
      <c r="M63" s="210"/>
      <c r="N63" s="210"/>
      <c r="O63" s="210"/>
    </row>
    <row r="64" spans="1:15" ht="45.75" thickBot="1" x14ac:dyDescent="0.3">
      <c r="B64" s="63">
        <f>B63+1</f>
        <v>38</v>
      </c>
      <c r="C64" s="9" t="s">
        <v>202</v>
      </c>
      <c r="D64" s="307"/>
      <c r="E64" s="472"/>
      <c r="F64" s="75"/>
      <c r="G64" s="330"/>
      <c r="H64" s="331"/>
      <c r="I64" s="331"/>
      <c r="J64" s="331"/>
      <c r="K64" s="331"/>
      <c r="L64" s="337"/>
    </row>
    <row r="65" spans="2:16" ht="16.5" thickTop="1" thickBot="1" x14ac:dyDescent="0.3">
      <c r="B65" s="427" t="s">
        <v>136</v>
      </c>
      <c r="C65" s="428"/>
      <c r="D65" s="449"/>
      <c r="E65" s="317"/>
      <c r="F65" s="75"/>
      <c r="G65" s="428"/>
      <c r="H65" s="428"/>
      <c r="I65" s="428"/>
      <c r="J65" s="428"/>
      <c r="K65" s="428"/>
      <c r="L65" s="478"/>
      <c r="M65" s="234"/>
      <c r="N65" s="234"/>
      <c r="O65" s="234"/>
    </row>
    <row r="66" spans="2:16" ht="30.75" thickTop="1" x14ac:dyDescent="0.25">
      <c r="B66" s="63">
        <f>B64+1</f>
        <v>39</v>
      </c>
      <c r="C66" s="9" t="s">
        <v>137</v>
      </c>
      <c r="D66" s="287"/>
      <c r="E66" s="471" t="s">
        <v>243</v>
      </c>
      <c r="F66" s="75"/>
      <c r="G66" s="248"/>
      <c r="H66" s="249"/>
      <c r="I66" s="250"/>
      <c r="J66" s="248"/>
      <c r="K66" s="249"/>
      <c r="L66" s="251"/>
      <c r="M66" s="210"/>
      <c r="N66" s="210"/>
      <c r="O66" s="210"/>
    </row>
    <row r="67" spans="2:16" ht="15.75" thickBot="1" x14ac:dyDescent="0.3">
      <c r="B67" s="63">
        <f>B66+1</f>
        <v>40</v>
      </c>
      <c r="C67" s="9" t="s">
        <v>138</v>
      </c>
      <c r="D67" s="288"/>
      <c r="E67" s="472"/>
      <c r="F67" s="75"/>
      <c r="G67" s="330"/>
      <c r="H67" s="331"/>
      <c r="I67" s="331"/>
      <c r="J67" s="331"/>
      <c r="K67" s="331"/>
      <c r="L67" s="337"/>
    </row>
    <row r="68" spans="2:16" ht="16.5" thickTop="1" thickBot="1" x14ac:dyDescent="0.3">
      <c r="B68" s="427" t="s">
        <v>6</v>
      </c>
      <c r="C68" s="428"/>
      <c r="D68" s="437"/>
      <c r="E68" s="318"/>
      <c r="F68" s="246"/>
      <c r="G68" s="428"/>
      <c r="H68" s="428"/>
      <c r="I68" s="428"/>
      <c r="J68" s="428"/>
      <c r="K68" s="428"/>
      <c r="L68" s="478"/>
    </row>
    <row r="69" spans="2:16" ht="28.5" customHeight="1" thickBot="1" x14ac:dyDescent="0.3">
      <c r="B69" s="468" t="s">
        <v>9</v>
      </c>
      <c r="C69" s="469"/>
      <c r="D69" s="470"/>
      <c r="E69" s="319"/>
      <c r="G69" s="469"/>
      <c r="H69" s="469"/>
      <c r="I69" s="469"/>
      <c r="J69" s="469"/>
      <c r="K69" s="469"/>
      <c r="L69" s="480"/>
    </row>
    <row r="70" spans="2:16" ht="30.75" thickTop="1" x14ac:dyDescent="0.25">
      <c r="B70" s="66">
        <f>B67+1</f>
        <v>41</v>
      </c>
      <c r="C70" s="13" t="s">
        <v>122</v>
      </c>
      <c r="D70" s="287"/>
      <c r="E70" s="471" t="s">
        <v>243</v>
      </c>
      <c r="G70" s="256"/>
      <c r="H70" s="249"/>
      <c r="I70" s="250"/>
      <c r="J70" s="248"/>
      <c r="K70" s="249"/>
      <c r="L70" s="251"/>
    </row>
    <row r="71" spans="2:16" ht="30.75" thickBot="1" x14ac:dyDescent="0.3">
      <c r="B71" s="231">
        <f>B70+1</f>
        <v>42</v>
      </c>
      <c r="C71" s="289" t="s">
        <v>123</v>
      </c>
      <c r="D71" s="288"/>
      <c r="E71" s="472"/>
      <c r="F71" s="75"/>
      <c r="G71" s="338"/>
      <c r="H71" s="339"/>
      <c r="I71" s="339"/>
      <c r="J71" s="339"/>
      <c r="K71" s="339"/>
      <c r="L71" s="340"/>
    </row>
    <row r="72" spans="2:16" ht="15.75" thickBot="1" x14ac:dyDescent="0.3">
      <c r="B72" s="56"/>
      <c r="C72" s="67"/>
      <c r="D72" s="68"/>
      <c r="E72" s="244"/>
    </row>
    <row r="73" spans="2:16" s="1" customFormat="1" ht="33" customHeight="1" thickBot="1" x14ac:dyDescent="0.3">
      <c r="B73" s="466" t="s">
        <v>132</v>
      </c>
      <c r="C73" s="467"/>
      <c r="D73" s="467"/>
      <c r="E73" s="237"/>
      <c r="F73" s="246"/>
      <c r="G73" s="467"/>
      <c r="H73" s="467"/>
      <c r="I73" s="467"/>
      <c r="J73" s="467"/>
      <c r="K73" s="467"/>
      <c r="L73" s="475"/>
    </row>
    <row r="74" spans="2:16" s="1" customFormat="1" ht="15.75" thickBot="1" x14ac:dyDescent="0.3">
      <c r="B74" s="463" t="s">
        <v>158</v>
      </c>
      <c r="C74" s="464"/>
      <c r="D74" s="465"/>
      <c r="E74" s="320"/>
      <c r="F74" s="246"/>
      <c r="G74" s="464"/>
      <c r="H74" s="464"/>
      <c r="I74" s="464"/>
      <c r="J74" s="464"/>
      <c r="K74" s="464"/>
      <c r="L74" s="476"/>
    </row>
    <row r="75" spans="2:16" s="1" customFormat="1" ht="45.75" thickTop="1" x14ac:dyDescent="0.25">
      <c r="B75" s="80">
        <f>B71+1</f>
        <v>43</v>
      </c>
      <c r="C75" s="185" t="s">
        <v>124</v>
      </c>
      <c r="D75" s="287"/>
      <c r="E75" s="471" t="s">
        <v>243</v>
      </c>
      <c r="F75" s="75"/>
      <c r="G75" s="252" t="s">
        <v>161</v>
      </c>
      <c r="H75" s="253" t="s">
        <v>162</v>
      </c>
      <c r="I75" s="254" t="s">
        <v>167</v>
      </c>
      <c r="J75" s="253" t="s">
        <v>164</v>
      </c>
      <c r="K75" s="253" t="s">
        <v>165</v>
      </c>
      <c r="L75" s="255" t="s">
        <v>166</v>
      </c>
    </row>
    <row r="76" spans="2:16" s="1" customFormat="1" ht="30.75" thickBot="1" x14ac:dyDescent="0.3">
      <c r="B76" s="63">
        <f>B75+1</f>
        <v>44</v>
      </c>
      <c r="C76" s="9" t="s">
        <v>125</v>
      </c>
      <c r="D76" s="288"/>
      <c r="E76" s="472"/>
      <c r="F76" s="75"/>
      <c r="G76" s="330"/>
      <c r="H76" s="331"/>
      <c r="I76" s="331"/>
      <c r="J76" s="331"/>
      <c r="K76" s="331"/>
      <c r="L76" s="337"/>
    </row>
    <row r="77" spans="2:16" ht="28.5" customHeight="1" thickTop="1" thickBot="1" x14ac:dyDescent="0.3">
      <c r="B77" s="460" t="s">
        <v>24</v>
      </c>
      <c r="C77" s="461"/>
      <c r="D77" s="462"/>
      <c r="E77" s="321"/>
      <c r="F77" s="246"/>
      <c r="G77" s="461"/>
      <c r="H77" s="461"/>
      <c r="I77" s="461"/>
      <c r="J77" s="461"/>
      <c r="K77" s="461"/>
      <c r="L77" s="477"/>
      <c r="M77" s="6"/>
      <c r="N77" s="6"/>
      <c r="O77" s="6"/>
      <c r="P77" s="6"/>
    </row>
    <row r="78" spans="2:16" ht="15.75" customHeight="1" thickBot="1" x14ac:dyDescent="0.3">
      <c r="B78" s="431" t="s">
        <v>159</v>
      </c>
      <c r="C78" s="432"/>
      <c r="D78" s="434"/>
      <c r="E78" s="276"/>
      <c r="F78" s="246"/>
      <c r="G78" s="432"/>
      <c r="H78" s="432"/>
      <c r="I78" s="432"/>
      <c r="J78" s="434"/>
      <c r="K78" s="434"/>
      <c r="L78" s="479"/>
      <c r="M78" s="6"/>
      <c r="N78" s="6"/>
      <c r="O78" s="6"/>
      <c r="P78" s="6"/>
    </row>
    <row r="79" spans="2:16" ht="30.75" thickTop="1" x14ac:dyDescent="0.25">
      <c r="B79" s="81">
        <f>B76+1</f>
        <v>45</v>
      </c>
      <c r="C79" s="184" t="s">
        <v>126</v>
      </c>
      <c r="D79" s="287"/>
      <c r="E79" s="471" t="s">
        <v>243</v>
      </c>
      <c r="F79" s="75"/>
      <c r="G79" s="248" t="str">
        <f>IF(D80="Yes","Please describe the barriers:","")</f>
        <v/>
      </c>
      <c r="H79" s="249"/>
      <c r="I79" s="250"/>
      <c r="J79" s="248"/>
      <c r="K79" s="249"/>
      <c r="L79" s="251"/>
      <c r="M79" s="235"/>
      <c r="N79" s="235"/>
      <c r="O79" s="235"/>
      <c r="P79" s="6"/>
    </row>
    <row r="80" spans="2:16" ht="30.75" thickBot="1" x14ac:dyDescent="0.3">
      <c r="B80" s="231">
        <f>B79+1</f>
        <v>46</v>
      </c>
      <c r="C80" s="289" t="s">
        <v>201</v>
      </c>
      <c r="D80" s="288"/>
      <c r="E80" s="472"/>
      <c r="F80" s="75"/>
      <c r="G80" s="338"/>
      <c r="H80" s="339"/>
      <c r="I80" s="339"/>
      <c r="J80" s="339"/>
      <c r="K80" s="339"/>
      <c r="L80" s="340"/>
      <c r="M80" s="211"/>
      <c r="N80" s="211"/>
      <c r="O80" s="211"/>
      <c r="P80" s="6"/>
    </row>
    <row r="81" spans="2:16" ht="15.75" thickBot="1" x14ac:dyDescent="0.3">
      <c r="B81" s="56"/>
      <c r="C81" s="67"/>
      <c r="D81" s="68"/>
      <c r="E81" s="244"/>
    </row>
    <row r="82" spans="2:16" ht="32.25" customHeight="1" thickBot="1" x14ac:dyDescent="0.3">
      <c r="B82" s="435" t="s">
        <v>133</v>
      </c>
      <c r="C82" s="436"/>
      <c r="D82" s="436"/>
      <c r="E82" s="236"/>
      <c r="F82" s="246"/>
      <c r="G82" s="436"/>
      <c r="H82" s="436"/>
      <c r="I82" s="436"/>
      <c r="J82" s="436"/>
      <c r="K82" s="436"/>
      <c r="L82" s="473"/>
      <c r="M82" s="6"/>
      <c r="N82" s="6"/>
      <c r="O82" s="6"/>
      <c r="P82" s="6"/>
    </row>
    <row r="83" spans="2:16" ht="15.75" thickBot="1" x14ac:dyDescent="0.3">
      <c r="B83" s="431" t="s">
        <v>198</v>
      </c>
      <c r="C83" s="432"/>
      <c r="D83" s="434"/>
      <c r="E83" s="275"/>
      <c r="F83" s="246"/>
      <c r="G83" s="432"/>
      <c r="H83" s="432"/>
      <c r="I83" s="432"/>
      <c r="J83" s="432"/>
      <c r="K83" s="432"/>
      <c r="L83" s="474"/>
    </row>
    <row r="84" spans="2:16" ht="45.75" thickTop="1" x14ac:dyDescent="0.25">
      <c r="B84" s="61">
        <f>B80+1</f>
        <v>47</v>
      </c>
      <c r="C84" s="13" t="s">
        <v>195</v>
      </c>
      <c r="D84" s="291"/>
      <c r="E84" s="471" t="s">
        <v>243</v>
      </c>
      <c r="F84" s="75"/>
      <c r="G84" s="252" t="s">
        <v>161</v>
      </c>
      <c r="H84" s="253" t="s">
        <v>162</v>
      </c>
      <c r="I84" s="254" t="s">
        <v>167</v>
      </c>
      <c r="J84" s="253" t="s">
        <v>164</v>
      </c>
      <c r="K84" s="253" t="s">
        <v>165</v>
      </c>
      <c r="L84" s="255" t="s">
        <v>166</v>
      </c>
    </row>
    <row r="85" spans="2:16" ht="30.75" thickBot="1" x14ac:dyDescent="0.3">
      <c r="B85" s="63">
        <f>B84+1</f>
        <v>48</v>
      </c>
      <c r="C85" s="9" t="s">
        <v>196</v>
      </c>
      <c r="D85" s="307"/>
      <c r="E85" s="472"/>
      <c r="F85" s="75"/>
      <c r="G85" s="330"/>
      <c r="H85" s="331"/>
      <c r="I85" s="331"/>
      <c r="J85" s="331"/>
      <c r="K85" s="331"/>
      <c r="L85" s="337"/>
    </row>
    <row r="86" spans="2:16" ht="15.75" customHeight="1" thickTop="1" thickBot="1" x14ac:dyDescent="0.3">
      <c r="B86" s="431" t="s">
        <v>139</v>
      </c>
      <c r="C86" s="432"/>
      <c r="D86" s="433"/>
      <c r="E86" s="322"/>
      <c r="F86" s="246"/>
      <c r="G86" s="415"/>
      <c r="H86" s="415"/>
      <c r="I86" s="415"/>
      <c r="J86" s="415"/>
      <c r="K86" s="415"/>
      <c r="L86" s="416"/>
      <c r="M86" s="6"/>
      <c r="N86" s="6"/>
      <c r="O86" s="6"/>
      <c r="P86" s="6"/>
    </row>
    <row r="87" spans="2:16" ht="30.75" thickTop="1" x14ac:dyDescent="0.25">
      <c r="B87" s="81">
        <f>B85+1</f>
        <v>49</v>
      </c>
      <c r="C87" s="184" t="s">
        <v>237</v>
      </c>
      <c r="D87" s="291"/>
      <c r="E87" s="471" t="s">
        <v>243</v>
      </c>
      <c r="F87" s="75"/>
      <c r="G87" s="333" t="str">
        <f>IF(D88="Yes","Please describe the barriers:","")</f>
        <v/>
      </c>
      <c r="H87" s="334"/>
      <c r="I87" s="335"/>
      <c r="J87" s="333"/>
      <c r="K87" s="334"/>
      <c r="L87" s="336"/>
      <c r="M87" s="235"/>
      <c r="N87" s="235"/>
      <c r="O87" s="235"/>
      <c r="P87" s="6"/>
    </row>
    <row r="88" spans="2:16" ht="30.75" thickBot="1" x14ac:dyDescent="0.3">
      <c r="B88" s="63">
        <f>B87+1</f>
        <v>50</v>
      </c>
      <c r="C88" s="9" t="s">
        <v>200</v>
      </c>
      <c r="D88" s="307"/>
      <c r="E88" s="472"/>
      <c r="F88" s="75"/>
      <c r="G88" s="330"/>
      <c r="H88" s="331"/>
      <c r="I88" s="331"/>
      <c r="J88" s="331"/>
      <c r="K88" s="331"/>
      <c r="L88" s="337"/>
      <c r="M88" s="211"/>
      <c r="N88" s="211"/>
      <c r="O88" s="211"/>
      <c r="P88" s="6"/>
    </row>
    <row r="89" spans="2:16" ht="15.75" customHeight="1" thickTop="1" thickBot="1" x14ac:dyDescent="0.3">
      <c r="B89" s="431" t="s">
        <v>160</v>
      </c>
      <c r="C89" s="432"/>
      <c r="D89" s="433"/>
      <c r="E89" s="290"/>
      <c r="F89" s="246"/>
      <c r="G89" s="417"/>
      <c r="H89" s="417"/>
      <c r="I89" s="417"/>
      <c r="J89" s="415"/>
      <c r="K89" s="415"/>
      <c r="L89" s="416"/>
      <c r="M89" s="6"/>
      <c r="N89" s="6"/>
      <c r="O89" s="6"/>
      <c r="P89" s="6"/>
    </row>
    <row r="90" spans="2:16" ht="15.75" customHeight="1" thickTop="1" x14ac:dyDescent="0.25">
      <c r="B90" s="81">
        <f>B88+1</f>
        <v>51</v>
      </c>
      <c r="C90" s="184" t="s">
        <v>140</v>
      </c>
      <c r="D90" s="291"/>
      <c r="E90" s="471" t="s">
        <v>243</v>
      </c>
      <c r="G90" s="346" t="str">
        <f>IF(D91="Yes","Please describe the barriers:","")</f>
        <v/>
      </c>
      <c r="H90" s="334"/>
      <c r="I90" s="335"/>
      <c r="J90" s="333"/>
      <c r="K90" s="334"/>
      <c r="L90" s="336"/>
      <c r="M90" s="235"/>
      <c r="N90" s="235"/>
      <c r="O90" s="235"/>
      <c r="P90" s="6"/>
    </row>
    <row r="91" spans="2:16" ht="30.75" thickBot="1" x14ac:dyDescent="0.3">
      <c r="B91" s="231">
        <f>B90+1</f>
        <v>52</v>
      </c>
      <c r="C91" s="289" t="s">
        <v>199</v>
      </c>
      <c r="D91" s="307"/>
      <c r="E91" s="472"/>
      <c r="G91" s="345"/>
      <c r="H91" s="339"/>
      <c r="I91" s="339"/>
      <c r="J91" s="339"/>
      <c r="K91" s="339"/>
      <c r="L91" s="340"/>
      <c r="M91" s="211"/>
      <c r="N91" s="211"/>
      <c r="O91" s="211"/>
      <c r="P91" s="6"/>
    </row>
    <row r="92" spans="2:16" ht="15.75" thickBot="1" x14ac:dyDescent="0.3">
      <c r="B92" s="24"/>
      <c r="C92" s="43"/>
      <c r="D92" s="245"/>
      <c r="E92" s="245"/>
      <c r="G92"/>
    </row>
    <row r="93" spans="2:16" ht="15.75" thickBot="1" x14ac:dyDescent="0.3">
      <c r="B93" s="412" t="s">
        <v>178</v>
      </c>
      <c r="C93" s="413"/>
      <c r="D93" s="414"/>
      <c r="E93" s="323"/>
      <c r="F93" s="199"/>
      <c r="G93" s="412"/>
      <c r="H93" s="413"/>
      <c r="I93" s="413"/>
      <c r="J93" s="413"/>
      <c r="K93" s="413"/>
      <c r="L93" s="418"/>
    </row>
    <row r="94" spans="2:16" ht="45.75" thickTop="1" x14ac:dyDescent="0.25">
      <c r="B94" s="62">
        <f>B91+1</f>
        <v>53</v>
      </c>
      <c r="C94" s="9" t="s">
        <v>179</v>
      </c>
      <c r="D94" s="291"/>
      <c r="E94" s="471" t="s">
        <v>243</v>
      </c>
      <c r="G94" s="257" t="s">
        <v>161</v>
      </c>
      <c r="H94" s="253" t="s">
        <v>162</v>
      </c>
      <c r="I94" s="254" t="s">
        <v>167</v>
      </c>
      <c r="J94" s="253" t="s">
        <v>164</v>
      </c>
      <c r="K94" s="253" t="s">
        <v>165</v>
      </c>
      <c r="L94" s="255" t="s">
        <v>166</v>
      </c>
    </row>
    <row r="95" spans="2:16" ht="45.75" thickBot="1" x14ac:dyDescent="0.3">
      <c r="B95" s="231">
        <f>B94+1</f>
        <v>54</v>
      </c>
      <c r="C95" s="289" t="s">
        <v>215</v>
      </c>
      <c r="D95" s="307"/>
      <c r="E95" s="472"/>
      <c r="G95" s="345"/>
      <c r="H95" s="339"/>
      <c r="I95" s="339"/>
      <c r="J95" s="339"/>
      <c r="K95" s="339"/>
      <c r="L95" s="340"/>
    </row>
    <row r="96" spans="2:16" x14ac:dyDescent="0.25">
      <c r="G96"/>
    </row>
    <row r="97" spans="2:7" x14ac:dyDescent="0.25">
      <c r="G97"/>
    </row>
    <row r="98" spans="2:7" x14ac:dyDescent="0.25">
      <c r="G98"/>
    </row>
    <row r="99" spans="2:7" x14ac:dyDescent="0.25">
      <c r="G99"/>
    </row>
    <row r="100" spans="2:7" x14ac:dyDescent="0.25">
      <c r="G100"/>
    </row>
    <row r="101" spans="2:7" x14ac:dyDescent="0.25">
      <c r="B101"/>
      <c r="C101"/>
      <c r="G101"/>
    </row>
    <row r="102" spans="2:7" x14ac:dyDescent="0.25">
      <c r="B102"/>
      <c r="C102"/>
      <c r="G102"/>
    </row>
    <row r="103" spans="2:7" x14ac:dyDescent="0.25">
      <c r="B103"/>
      <c r="C103"/>
      <c r="G103"/>
    </row>
    <row r="104" spans="2:7" x14ac:dyDescent="0.25">
      <c r="B104"/>
      <c r="C104"/>
      <c r="G104"/>
    </row>
    <row r="105" spans="2:7" x14ac:dyDescent="0.25">
      <c r="B105"/>
      <c r="C105"/>
      <c r="G105"/>
    </row>
    <row r="106" spans="2:7" x14ac:dyDescent="0.25">
      <c r="B106"/>
      <c r="C106"/>
      <c r="G106"/>
    </row>
    <row r="107" spans="2:7" x14ac:dyDescent="0.25">
      <c r="B107"/>
      <c r="C107"/>
      <c r="G107"/>
    </row>
    <row r="108" spans="2:7" x14ac:dyDescent="0.25">
      <c r="B108"/>
      <c r="C108"/>
      <c r="G108"/>
    </row>
    <row r="109" spans="2:7" x14ac:dyDescent="0.25">
      <c r="B109"/>
      <c r="C109"/>
      <c r="G109"/>
    </row>
    <row r="110" spans="2:7" x14ac:dyDescent="0.25">
      <c r="B110"/>
      <c r="C110"/>
      <c r="G110"/>
    </row>
    <row r="111" spans="2:7" x14ac:dyDescent="0.25">
      <c r="B111"/>
      <c r="C111"/>
      <c r="G111"/>
    </row>
    <row r="112" spans="2:7" x14ac:dyDescent="0.25">
      <c r="B112"/>
      <c r="C112"/>
      <c r="G112"/>
    </row>
    <row r="113" spans="2:7" x14ac:dyDescent="0.25">
      <c r="B113"/>
      <c r="C113"/>
      <c r="G113"/>
    </row>
    <row r="114" spans="2:7" x14ac:dyDescent="0.25">
      <c r="B114"/>
      <c r="C114"/>
      <c r="G114"/>
    </row>
    <row r="115" spans="2:7" x14ac:dyDescent="0.25">
      <c r="B115"/>
      <c r="C115"/>
      <c r="G115"/>
    </row>
    <row r="116" spans="2:7" x14ac:dyDescent="0.25">
      <c r="B116"/>
      <c r="C116"/>
      <c r="G116"/>
    </row>
    <row r="117" spans="2:7" x14ac:dyDescent="0.25">
      <c r="B117"/>
      <c r="C117"/>
      <c r="G117"/>
    </row>
    <row r="118" spans="2:7" x14ac:dyDescent="0.25">
      <c r="B118"/>
      <c r="C118"/>
      <c r="G118"/>
    </row>
    <row r="119" spans="2:7" x14ac:dyDescent="0.25">
      <c r="B119"/>
      <c r="C119"/>
      <c r="G119"/>
    </row>
    <row r="120" spans="2:7" x14ac:dyDescent="0.25">
      <c r="B120"/>
      <c r="C120"/>
      <c r="G120"/>
    </row>
    <row r="121" spans="2:7" x14ac:dyDescent="0.25">
      <c r="B121"/>
      <c r="C121"/>
      <c r="G121"/>
    </row>
    <row r="122" spans="2:7" x14ac:dyDescent="0.25">
      <c r="B122"/>
      <c r="C122"/>
      <c r="G122"/>
    </row>
    <row r="123" spans="2:7" x14ac:dyDescent="0.25">
      <c r="B123"/>
      <c r="C123"/>
      <c r="G123"/>
    </row>
    <row r="124" spans="2:7" x14ac:dyDescent="0.25">
      <c r="B124"/>
      <c r="C124"/>
      <c r="G124"/>
    </row>
    <row r="125" spans="2:7" x14ac:dyDescent="0.25">
      <c r="B125"/>
      <c r="C125"/>
      <c r="G125"/>
    </row>
    <row r="126" spans="2:7" x14ac:dyDescent="0.25">
      <c r="B126"/>
      <c r="C126"/>
      <c r="G126"/>
    </row>
    <row r="127" spans="2:7" x14ac:dyDescent="0.25">
      <c r="B127"/>
      <c r="C127"/>
      <c r="G127"/>
    </row>
    <row r="128" spans="2:7" x14ac:dyDescent="0.25">
      <c r="B128"/>
      <c r="C128"/>
    </row>
  </sheetData>
  <sheetProtection sheet="1" objects="1" scenarios="1"/>
  <mergeCells count="120">
    <mergeCell ref="E8:E9"/>
    <mergeCell ref="E11:E12"/>
    <mergeCell ref="E14:E15"/>
    <mergeCell ref="E17:E18"/>
    <mergeCell ref="E20:E21"/>
    <mergeCell ref="E23:E24"/>
    <mergeCell ref="E25:E26"/>
    <mergeCell ref="E28:E29"/>
    <mergeCell ref="E33:E34"/>
    <mergeCell ref="J13:L13"/>
    <mergeCell ref="E57:E58"/>
    <mergeCell ref="E60:E61"/>
    <mergeCell ref="E63:E64"/>
    <mergeCell ref="E70:E71"/>
    <mergeCell ref="E66:E67"/>
    <mergeCell ref="E75:E76"/>
    <mergeCell ref="E79:E80"/>
    <mergeCell ref="E84:E85"/>
    <mergeCell ref="J22:L22"/>
    <mergeCell ref="G78:I78"/>
    <mergeCell ref="J78:L78"/>
    <mergeCell ref="G59:I59"/>
    <mergeCell ref="J55:L55"/>
    <mergeCell ref="G68:I68"/>
    <mergeCell ref="J68:L68"/>
    <mergeCell ref="G69:I69"/>
    <mergeCell ref="J69:L69"/>
    <mergeCell ref="G56:I56"/>
    <mergeCell ref="J56:L56"/>
    <mergeCell ref="J59:L59"/>
    <mergeCell ref="G62:I62"/>
    <mergeCell ref="J62:L62"/>
    <mergeCell ref="G65:I65"/>
    <mergeCell ref="E87:E88"/>
    <mergeCell ref="E90:E91"/>
    <mergeCell ref="E94:E95"/>
    <mergeCell ref="J27:L27"/>
    <mergeCell ref="J82:L82"/>
    <mergeCell ref="G83:I83"/>
    <mergeCell ref="J83:L83"/>
    <mergeCell ref="G73:I73"/>
    <mergeCell ref="J73:L73"/>
    <mergeCell ref="G74:I74"/>
    <mergeCell ref="J74:L74"/>
    <mergeCell ref="G77:I77"/>
    <mergeCell ref="J77:L77"/>
    <mergeCell ref="E35:E36"/>
    <mergeCell ref="E37:E38"/>
    <mergeCell ref="E39:E40"/>
    <mergeCell ref="E43:E44"/>
    <mergeCell ref="E46:E47"/>
    <mergeCell ref="E49:E50"/>
    <mergeCell ref="E51:E52"/>
    <mergeCell ref="G41:I41"/>
    <mergeCell ref="J41:L41"/>
    <mergeCell ref="J65:L65"/>
    <mergeCell ref="G55:I55"/>
    <mergeCell ref="G13:I13"/>
    <mergeCell ref="B83:D83"/>
    <mergeCell ref="B62:D62"/>
    <mergeCell ref="B59:D59"/>
    <mergeCell ref="B56:D56"/>
    <mergeCell ref="B42:D42"/>
    <mergeCell ref="G22:I22"/>
    <mergeCell ref="G82:I82"/>
    <mergeCell ref="B31:D31"/>
    <mergeCell ref="B48:D48"/>
    <mergeCell ref="G31:I31"/>
    <mergeCell ref="B54:D54"/>
    <mergeCell ref="B41:D41"/>
    <mergeCell ref="B45:D45"/>
    <mergeCell ref="G48:I48"/>
    <mergeCell ref="G54:I54"/>
    <mergeCell ref="B77:D77"/>
    <mergeCell ref="B74:D74"/>
    <mergeCell ref="B73:D73"/>
    <mergeCell ref="B69:D69"/>
    <mergeCell ref="B65:D65"/>
    <mergeCell ref="B86:D86"/>
    <mergeCell ref="B27:D27"/>
    <mergeCell ref="J42:L42"/>
    <mergeCell ref="G45:I45"/>
    <mergeCell ref="J45:L45"/>
    <mergeCell ref="G42:I42"/>
    <mergeCell ref="G27:I27"/>
    <mergeCell ref="J48:L48"/>
    <mergeCell ref="J54:L54"/>
    <mergeCell ref="B2:D2"/>
    <mergeCell ref="B5:D5"/>
    <mergeCell ref="B16:D16"/>
    <mergeCell ref="B19:D19"/>
    <mergeCell ref="B6:D6"/>
    <mergeCell ref="B22:D22"/>
    <mergeCell ref="B7:D7"/>
    <mergeCell ref="B10:D10"/>
    <mergeCell ref="B13:D13"/>
    <mergeCell ref="G4:L6"/>
    <mergeCell ref="B93:D93"/>
    <mergeCell ref="G86:I86"/>
    <mergeCell ref="J86:L86"/>
    <mergeCell ref="G89:I89"/>
    <mergeCell ref="J89:L89"/>
    <mergeCell ref="G93:I93"/>
    <mergeCell ref="J93:L93"/>
    <mergeCell ref="J31:L31"/>
    <mergeCell ref="G32:I32"/>
    <mergeCell ref="J32:L32"/>
    <mergeCell ref="B32:D32"/>
    <mergeCell ref="J10:L10"/>
    <mergeCell ref="G16:I16"/>
    <mergeCell ref="J16:L16"/>
    <mergeCell ref="G19:I19"/>
    <mergeCell ref="B55:D55"/>
    <mergeCell ref="J19:L19"/>
    <mergeCell ref="G7:L7"/>
    <mergeCell ref="G10:I10"/>
    <mergeCell ref="B89:D89"/>
    <mergeCell ref="B78:D78"/>
    <mergeCell ref="B82:D82"/>
    <mergeCell ref="B68:D68"/>
  </mergeCells>
  <conditionalFormatting sqref="B58:D58">
    <cfRule type="expression" dxfId="26" priority="246">
      <formula>$D$57="No"</formula>
    </cfRule>
  </conditionalFormatting>
  <conditionalFormatting sqref="B12:D12">
    <cfRule type="expression" dxfId="25" priority="240">
      <formula>$D$11="No"</formula>
    </cfRule>
  </conditionalFormatting>
  <conditionalFormatting sqref="B18:D18">
    <cfRule type="expression" dxfId="24" priority="237">
      <formula>$D$17="No"</formula>
    </cfRule>
  </conditionalFormatting>
  <conditionalFormatting sqref="B21:D21">
    <cfRule type="expression" dxfId="23" priority="235">
      <formula>$D$20="No"</formula>
    </cfRule>
  </conditionalFormatting>
  <conditionalFormatting sqref="B36:D36">
    <cfRule type="expression" dxfId="22" priority="229">
      <formula>$D$35="No"</formula>
    </cfRule>
  </conditionalFormatting>
  <conditionalFormatting sqref="B44:D44">
    <cfRule type="expression" dxfId="21" priority="224">
      <formula>$D$43="No"</formula>
    </cfRule>
  </conditionalFormatting>
  <conditionalFormatting sqref="B47:D47">
    <cfRule type="expression" dxfId="20" priority="222">
      <formula>$D$46="No"</formula>
    </cfRule>
  </conditionalFormatting>
  <conditionalFormatting sqref="B61:D61">
    <cfRule type="expression" dxfId="19" priority="130">
      <formula>$D$60="No"</formula>
    </cfRule>
  </conditionalFormatting>
  <conditionalFormatting sqref="B34:D34">
    <cfRule type="expression" dxfId="18" priority="111">
      <formula>$D$33="No"</formula>
    </cfRule>
  </conditionalFormatting>
  <conditionalFormatting sqref="B9:D9">
    <cfRule type="expression" dxfId="17" priority="107">
      <formula>$D$8="No"</formula>
    </cfRule>
  </conditionalFormatting>
  <conditionalFormatting sqref="B64:D64">
    <cfRule type="expression" dxfId="16" priority="102">
      <formula>$D$63="No"</formula>
    </cfRule>
  </conditionalFormatting>
  <conditionalFormatting sqref="B38:D38">
    <cfRule type="expression" dxfId="15" priority="101">
      <formula>$D$37="No"</formula>
    </cfRule>
  </conditionalFormatting>
  <conditionalFormatting sqref="B15:D15">
    <cfRule type="expression" dxfId="14" priority="93">
      <formula>$D$14="No"</formula>
    </cfRule>
  </conditionalFormatting>
  <conditionalFormatting sqref="B40:D40">
    <cfRule type="expression" dxfId="13" priority="92">
      <formula>$D$39="No"</formula>
    </cfRule>
  </conditionalFormatting>
  <conditionalFormatting sqref="B50:D50">
    <cfRule type="expression" dxfId="12" priority="91">
      <formula>$D$49="No"</formula>
    </cfRule>
  </conditionalFormatting>
  <conditionalFormatting sqref="B52:D52">
    <cfRule type="expression" dxfId="11" priority="90">
      <formula>$D$51="No"</formula>
    </cfRule>
  </conditionalFormatting>
  <conditionalFormatting sqref="B67:D67">
    <cfRule type="expression" dxfId="10" priority="89">
      <formula>$D$66="No"</formula>
    </cfRule>
  </conditionalFormatting>
  <conditionalFormatting sqref="B71:D71">
    <cfRule type="expression" dxfId="9" priority="76">
      <formula>$D$70="No"</formula>
    </cfRule>
  </conditionalFormatting>
  <conditionalFormatting sqref="B76:D76">
    <cfRule type="expression" dxfId="8" priority="73">
      <formula>$D$75="No"</formula>
    </cfRule>
  </conditionalFormatting>
  <conditionalFormatting sqref="B80:D80">
    <cfRule type="expression" dxfId="7" priority="72">
      <formula>$D$79="No"</formula>
    </cfRule>
  </conditionalFormatting>
  <conditionalFormatting sqref="B85:D85">
    <cfRule type="expression" dxfId="6" priority="70">
      <formula>$D$84="No"</formula>
    </cfRule>
  </conditionalFormatting>
  <conditionalFormatting sqref="B88:D88">
    <cfRule type="expression" dxfId="5" priority="69">
      <formula>$D$87="No"</formula>
    </cfRule>
  </conditionalFormatting>
  <conditionalFormatting sqref="B91:D91">
    <cfRule type="expression" dxfId="4" priority="68">
      <formula>$D$90="No"</formula>
    </cfRule>
  </conditionalFormatting>
  <conditionalFormatting sqref="B95:D95">
    <cfRule type="expression" dxfId="3" priority="66">
      <formula>$D$94="No"</formula>
    </cfRule>
  </conditionalFormatting>
  <conditionalFormatting sqref="B29:D29">
    <cfRule type="expression" dxfId="2" priority="249">
      <formula>$D$28="No"</formula>
    </cfRule>
  </conditionalFormatting>
  <conditionalFormatting sqref="B24:D24">
    <cfRule type="expression" dxfId="1" priority="2">
      <formula>$D$23="No"</formula>
    </cfRule>
  </conditionalFormatting>
  <conditionalFormatting sqref="B26:D26">
    <cfRule type="expression" dxfId="0" priority="1">
      <formula>$D$25="No"</formula>
    </cfRule>
  </conditionalFormatting>
  <dataValidations xWindow="751" yWindow="490" count="7">
    <dataValidation type="list" allowBlank="1" showInputMessage="1" showErrorMessage="1" sqref="D6:F6 D22:F22 F37 D19:F19 D27:F27">
      <formula1>"Yes, No, Don't know"</formula1>
    </dataValidation>
    <dataValidation type="list" errorStyle="warning" allowBlank="1" showInputMessage="1" showErrorMessage="1" sqref="D45:F45 L45 I45 F25">
      <formula1>"Yes, No, Don't know"</formula1>
    </dataValidation>
    <dataValidation allowBlank="1" showErrorMessage="1" sqref="M56:O56"/>
    <dataValidation type="whole" allowBlank="1" showInputMessage="1" showErrorMessage="1" prompt="Number of IFA dispensed" sqref="D10:F10">
      <formula1>0</formula1>
      <formula2>10000000</formula2>
    </dataValidation>
    <dataValidation type="list" errorStyle="warning" allowBlank="1" showInputMessage="1" showErrorMessage="1" promptTitle="Prevalence estimate" prompt="Where the number for prevalence isn't known, estimate the ..." sqref="D81:F81 D30:F30 D72:F72">
      <formula1>"High, Moderate, Low, not problem"</formula1>
    </dataValidation>
    <dataValidation type="list" errorStyle="warning" allowBlank="1" showInputMessage="1" showErrorMessage="1" error="Please select from the dropdown list, if possible." sqref="D90 D20 D25 D39 D46 D57 D66 D70 D11 D14 D33 D84 D79 D75 D60 D51 D8 D37 D43 D49 D63 D87 D17 F11 F14 F17 F20 F23 D23 F33 F35 D35 F39 F43 F46 F49 F51 F57 F60 F63 F66 F70 F75 F79 F84 F87 F90 F94 D94 D28 F28">
      <formula1>"Yes, No"</formula1>
    </dataValidation>
    <dataValidation type="list" errorStyle="warning" allowBlank="1" showInputMessage="1" showErrorMessage="1" error="Please select from the dropdown list" prompt="Where a number for coverage isn't known choose from the list to describe the program/campaign." sqref="D92:F92">
      <formula1>"Poor, Fair, Good, Excellent"</formula1>
    </dataValidation>
  </dataValidations>
  <pageMargins left="0.7" right="0.7" top="0.75" bottom="0.75" header="0.3" footer="0.3"/>
  <pageSetup scale="61" orientation="portrait" horizontalDpi="4294967292" verticalDpi="4294967292" r:id="rId1"/>
  <rowBreaks count="3" manualBreakCount="3">
    <brk id="29" max="16383" man="1"/>
    <brk id="52" max="16383" man="1"/>
    <brk id="80" max="16383" man="1"/>
  </rowBreaks>
  <drawing r:id="rId2"/>
  <extLst>
    <ext xmlns:x14="http://schemas.microsoft.com/office/spreadsheetml/2009/9/main" uri="{CCE6A557-97BC-4b89-ADB6-D9C93CAAB3DF}">
      <x14:dataValidations xmlns:xm="http://schemas.microsoft.com/office/excel/2006/main" xWindow="751" yWindow="490" count="2">
        <x14:dataValidation type="list" errorStyle="warning" allowBlank="1" showInputMessage="1" showErrorMessage="1" error="Please select from the dropdown list, if possible.">
          <x14:formula1>
            <xm:f>Key!$A$2:$A$6</xm:f>
          </x14:formula1>
          <xm:sqref>F91 F12 F15 F18 F21 F95 F24 F34 F36 F38 F40 F44 F47 F50 F52 F58 F61 F64 F67 F71 F76 F80 F85 F88 F26 F29</xm:sqref>
        </x14:dataValidation>
        <x14:dataValidation type="list" allowBlank="1" showInputMessage="1" showErrorMessage="1">
          <x14:formula1>
            <xm:f>Key!$A$2:$A$6</xm:f>
          </x14:formula1>
          <xm:sqref>E8:E9 E11:E12 E14:E15 E17:E18 E20:E21 E60:E61 E33:E40 E43:E44 E46:E47 E49:E52 E94:E95 E57:E58 E28:E29 E63:E64 E70:E71 E66:E67 E79:E80 E84:E85 E87:E88 E90:E91 E23:E26 E75:E76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showGridLines="0" showRowColHeaders="0" zoomScaleNormal="100" zoomScaleSheetLayoutView="100" workbookViewId="0">
      <selection activeCell="C14" sqref="C14"/>
    </sheetView>
  </sheetViews>
  <sheetFormatPr defaultColWidth="8.85546875" defaultRowHeight="15" x14ac:dyDescent="0.25"/>
  <cols>
    <col min="1" max="1" width="3.28515625" customWidth="1"/>
    <col min="2" max="2" width="3.42578125" customWidth="1"/>
    <col min="3" max="3" width="110.42578125" customWidth="1"/>
  </cols>
  <sheetData>
    <row r="1" spans="2:9" ht="15.75" thickBot="1" x14ac:dyDescent="0.3"/>
    <row r="2" spans="2:9" ht="33.75" customHeight="1" thickBot="1" x14ac:dyDescent="0.5">
      <c r="B2" s="373" t="s">
        <v>59</v>
      </c>
      <c r="C2" s="374"/>
      <c r="D2" s="484"/>
    </row>
    <row r="3" spans="2:9" ht="22.5" customHeight="1" thickTop="1" thickBot="1" x14ac:dyDescent="0.3">
      <c r="B3" s="489" t="s">
        <v>242</v>
      </c>
      <c r="C3" s="490"/>
      <c r="D3" s="490"/>
      <c r="E3" s="353" t="s">
        <v>34</v>
      </c>
      <c r="F3" s="485"/>
      <c r="G3" s="486"/>
      <c r="H3" s="487"/>
    </row>
    <row r="4" spans="2:9" ht="27.75" customHeight="1" thickTop="1" thickBot="1" x14ac:dyDescent="0.3">
      <c r="B4" s="64">
        <v>1</v>
      </c>
      <c r="C4" s="57" t="s">
        <v>10</v>
      </c>
      <c r="D4" s="324"/>
    </row>
    <row r="5" spans="2:9" ht="27.75" customHeight="1" thickBot="1" x14ac:dyDescent="0.3">
      <c r="B5" s="64">
        <v>2</v>
      </c>
      <c r="C5" s="57" t="s">
        <v>15</v>
      </c>
      <c r="D5" s="325"/>
      <c r="E5" s="69"/>
      <c r="F5" s="488"/>
      <c r="G5" s="488"/>
      <c r="H5" s="488"/>
      <c r="I5" s="2"/>
    </row>
    <row r="6" spans="2:9" ht="27.75" customHeight="1" thickBot="1" x14ac:dyDescent="0.3">
      <c r="B6" s="64">
        <v>3</v>
      </c>
      <c r="C6" s="57" t="s">
        <v>16</v>
      </c>
      <c r="D6" s="325"/>
      <c r="E6" s="70"/>
      <c r="F6" s="488"/>
      <c r="G6" s="488"/>
      <c r="H6" s="488"/>
    </row>
    <row r="7" spans="2:9" ht="27.75" customHeight="1" thickBot="1" x14ac:dyDescent="0.3">
      <c r="B7" s="64">
        <v>4</v>
      </c>
      <c r="C7" s="194" t="s">
        <v>60</v>
      </c>
      <c r="D7" s="325"/>
      <c r="E7" s="29"/>
      <c r="F7" s="6"/>
      <c r="G7" s="6"/>
      <c r="H7" s="6"/>
    </row>
    <row r="8" spans="2:9" ht="27.75" customHeight="1" thickBot="1" x14ac:dyDescent="0.3">
      <c r="B8" s="64">
        <v>5</v>
      </c>
      <c r="C8" s="57" t="s">
        <v>17</v>
      </c>
      <c r="D8" s="325"/>
      <c r="E8" s="55"/>
      <c r="F8" s="6"/>
      <c r="G8" s="6"/>
      <c r="H8" s="6"/>
    </row>
    <row r="9" spans="2:9" ht="27.75" customHeight="1" thickBot="1" x14ac:dyDescent="0.3">
      <c r="B9" s="64">
        <v>6</v>
      </c>
      <c r="C9" s="57" t="s">
        <v>180</v>
      </c>
      <c r="D9" s="325"/>
      <c r="E9" s="55"/>
      <c r="F9" s="6"/>
      <c r="G9" s="6"/>
      <c r="H9" s="6"/>
    </row>
    <row r="10" spans="2:9" ht="27.75" customHeight="1" thickBot="1" x14ac:dyDescent="0.3">
      <c r="B10" s="192">
        <v>7</v>
      </c>
      <c r="C10" s="193" t="s">
        <v>62</v>
      </c>
      <c r="D10" s="326"/>
      <c r="E10" s="55"/>
      <c r="F10" s="83"/>
    </row>
    <row r="11" spans="2:9" ht="27.75" customHeight="1" thickBot="1" x14ac:dyDescent="0.3">
      <c r="B11" s="64">
        <v>8</v>
      </c>
      <c r="C11" s="57" t="s">
        <v>54</v>
      </c>
      <c r="D11" s="325"/>
      <c r="E11" s="55"/>
      <c r="F11" s="6"/>
      <c r="G11" s="6"/>
      <c r="H11" s="6"/>
    </row>
    <row r="12" spans="2:9" ht="27.75" customHeight="1" thickBot="1" x14ac:dyDescent="0.3">
      <c r="B12" s="64">
        <v>9</v>
      </c>
      <c r="C12" s="57" t="s">
        <v>18</v>
      </c>
      <c r="D12" s="325"/>
      <c r="E12" s="55"/>
      <c r="F12" s="6"/>
      <c r="G12" s="6"/>
      <c r="H12" s="6"/>
    </row>
    <row r="13" spans="2:9" ht="27.75" customHeight="1" thickBot="1" x14ac:dyDescent="0.3">
      <c r="B13" s="64">
        <v>10</v>
      </c>
      <c r="C13" s="57" t="s">
        <v>23</v>
      </c>
      <c r="D13" s="325"/>
      <c r="E13" s="55"/>
      <c r="F13" s="6"/>
      <c r="G13" s="6"/>
      <c r="H13" s="6"/>
    </row>
    <row r="14" spans="2:9" ht="27.75" customHeight="1" thickBot="1" x14ac:dyDescent="0.3">
      <c r="B14" s="64">
        <v>11</v>
      </c>
      <c r="C14" s="57" t="s">
        <v>19</v>
      </c>
      <c r="D14" s="325"/>
      <c r="E14" s="55"/>
      <c r="F14" s="6"/>
      <c r="G14" s="6"/>
      <c r="H14" s="6"/>
    </row>
    <row r="15" spans="2:9" ht="27.75" customHeight="1" thickBot="1" x14ac:dyDescent="0.3">
      <c r="B15" s="64">
        <v>12</v>
      </c>
      <c r="C15" s="57" t="s">
        <v>20</v>
      </c>
      <c r="D15" s="325"/>
      <c r="E15" s="22"/>
    </row>
    <row r="16" spans="2:9" ht="27.75" customHeight="1" thickBot="1" x14ac:dyDescent="0.3">
      <c r="B16" s="64">
        <v>13</v>
      </c>
      <c r="C16" s="57" t="s">
        <v>33</v>
      </c>
      <c r="D16" s="325"/>
      <c r="E16" s="22"/>
      <c r="F16" s="83"/>
    </row>
    <row r="17" spans="2:6" ht="45.75" thickBot="1" x14ac:dyDescent="0.3">
      <c r="B17" s="64">
        <v>14</v>
      </c>
      <c r="C17" s="57" t="s">
        <v>61</v>
      </c>
      <c r="D17" s="325"/>
      <c r="E17" s="22"/>
    </row>
    <row r="18" spans="2:6" ht="27.75" customHeight="1" thickBot="1" x14ac:dyDescent="0.3">
      <c r="B18" s="64">
        <v>15</v>
      </c>
      <c r="C18" s="57" t="s">
        <v>63</v>
      </c>
      <c r="D18" s="325"/>
      <c r="E18" s="55"/>
      <c r="F18" s="83"/>
    </row>
    <row r="19" spans="2:6" ht="27.75" customHeight="1" thickBot="1" x14ac:dyDescent="0.3">
      <c r="B19" s="189">
        <v>16</v>
      </c>
      <c r="C19" s="281" t="s">
        <v>177</v>
      </c>
      <c r="D19" s="327"/>
      <c r="E19" s="55"/>
      <c r="F19" s="83"/>
    </row>
    <row r="20" spans="2:6" ht="27.75" customHeight="1" x14ac:dyDescent="0.25">
      <c r="E20" s="22"/>
    </row>
    <row r="21" spans="2:6" ht="27.75" customHeight="1" x14ac:dyDescent="0.25">
      <c r="E21" s="22"/>
    </row>
    <row r="22" spans="2:6" ht="27.75" customHeight="1" x14ac:dyDescent="0.25">
      <c r="E22" s="22"/>
    </row>
    <row r="23" spans="2:6" ht="27.75" customHeight="1" x14ac:dyDescent="0.25">
      <c r="E23" s="22"/>
    </row>
    <row r="24" spans="2:6" ht="27.75" customHeight="1" x14ac:dyDescent="0.25">
      <c r="E24" s="22"/>
    </row>
    <row r="26" spans="2:6" ht="27.75" customHeight="1" x14ac:dyDescent="0.25"/>
    <row r="27" spans="2:6" ht="27.75" customHeight="1" x14ac:dyDescent="0.25"/>
  </sheetData>
  <sheetProtection sheet="1" objects="1" scenarios="1"/>
  <mergeCells count="5">
    <mergeCell ref="B2:D2"/>
    <mergeCell ref="F3:H3"/>
    <mergeCell ref="F5:H5"/>
    <mergeCell ref="F6:H6"/>
    <mergeCell ref="B3:D3"/>
  </mergeCells>
  <dataValidations count="1">
    <dataValidation type="list" errorStyle="warning" allowBlank="1" showInputMessage="1" showErrorMessage="1" sqref="D4:D19">
      <formula1>"Yes, No"</formula1>
    </dataValidation>
  </dataValidations>
  <pageMargins left="0.7" right="0.7" top="0.75" bottom="0.75" header="0.3" footer="0.3"/>
  <pageSetup scale="82"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59999389629810485"/>
  </sheetPr>
  <dimension ref="A1:Y159"/>
  <sheetViews>
    <sheetView showGridLines="0" showRowColHeaders="0" zoomScale="90" zoomScaleNormal="90" zoomScaleSheetLayoutView="70" zoomScalePageLayoutView="150" workbookViewId="0">
      <selection activeCell="T25" sqref="T25"/>
    </sheetView>
  </sheetViews>
  <sheetFormatPr defaultColWidth="0" defaultRowHeight="15" zeroHeight="1" x14ac:dyDescent="0.25"/>
  <cols>
    <col min="1" max="1" width="5.42578125" customWidth="1"/>
    <col min="2" max="5" width="8.85546875" customWidth="1"/>
    <col min="6" max="6" width="9.140625" customWidth="1"/>
    <col min="7" max="7" width="5.42578125" customWidth="1"/>
    <col min="8" max="8" width="8.85546875" customWidth="1"/>
    <col min="9" max="9" width="10.42578125" customWidth="1"/>
    <col min="10" max="10" width="8.42578125" customWidth="1"/>
    <col min="11" max="11" width="8.85546875" customWidth="1"/>
    <col min="12" max="12" width="5.42578125" customWidth="1"/>
    <col min="13" max="13" width="8.85546875" customWidth="1"/>
    <col min="14" max="14" width="10.7109375" bestFit="1" customWidth="1"/>
    <col min="15" max="15" width="10.42578125" customWidth="1"/>
    <col min="16" max="16" width="15.42578125" customWidth="1"/>
    <col min="17" max="17" width="9.140625" customWidth="1"/>
    <col min="18" max="18" width="5.42578125" customWidth="1"/>
    <col min="19" max="20" width="8.85546875" customWidth="1"/>
    <col min="21" max="25" width="0" hidden="1" customWidth="1"/>
    <col min="26" max="16384" width="8.85546875" hidden="1"/>
  </cols>
  <sheetData>
    <row r="1" spans="1:25" ht="33" customHeight="1" x14ac:dyDescent="0.25">
      <c r="A1" s="106"/>
      <c r="B1" s="106"/>
      <c r="C1" s="106"/>
      <c r="D1" s="106"/>
      <c r="E1" s="106"/>
      <c r="F1" s="106"/>
      <c r="G1" s="106"/>
      <c r="H1" s="106"/>
      <c r="I1" s="106"/>
      <c r="J1" s="106"/>
      <c r="K1" s="106"/>
      <c r="L1" s="106"/>
      <c r="M1" s="106"/>
      <c r="N1" s="106"/>
      <c r="O1" s="106"/>
      <c r="P1" s="106"/>
      <c r="Q1" s="106"/>
      <c r="R1" s="106"/>
      <c r="S1" s="106"/>
    </row>
    <row r="2" spans="1:25" ht="33" customHeight="1" x14ac:dyDescent="0.25">
      <c r="A2" s="106"/>
      <c r="B2" s="106"/>
      <c r="C2" s="106"/>
      <c r="D2" s="106"/>
      <c r="E2" s="106"/>
      <c r="F2" s="106"/>
      <c r="G2" s="106"/>
      <c r="H2" s="106"/>
      <c r="I2" s="106"/>
      <c r="J2" s="106"/>
      <c r="K2" s="106"/>
      <c r="L2" s="106"/>
      <c r="M2" s="106"/>
      <c r="N2" s="106"/>
      <c r="O2" s="106"/>
      <c r="P2" s="106"/>
      <c r="Q2" s="106"/>
      <c r="R2" s="106"/>
      <c r="S2" s="106"/>
    </row>
    <row r="3" spans="1:25" ht="15.75" customHeight="1" x14ac:dyDescent="0.25">
      <c r="A3" s="106"/>
      <c r="B3" s="106"/>
      <c r="C3" s="106"/>
      <c r="D3" s="106"/>
      <c r="E3" s="106"/>
      <c r="F3" s="106"/>
      <c r="G3" s="106"/>
      <c r="H3" s="106"/>
      <c r="I3" s="106"/>
      <c r="J3" s="106"/>
      <c r="K3" s="106"/>
      <c r="L3" s="106"/>
      <c r="M3" s="106"/>
      <c r="N3" s="106"/>
      <c r="O3" s="106"/>
      <c r="P3" s="106"/>
      <c r="Q3" s="106"/>
      <c r="R3" s="106"/>
      <c r="S3" s="106"/>
    </row>
    <row r="4" spans="1:25" ht="15.75" customHeight="1" x14ac:dyDescent="0.25"/>
    <row r="5" spans="1:25" ht="15.75" customHeight="1" x14ac:dyDescent="0.25"/>
    <row r="6" spans="1:25" ht="15.75" customHeight="1" x14ac:dyDescent="0.25">
      <c r="K6" s="94"/>
      <c r="L6" s="94"/>
      <c r="M6" s="94"/>
      <c r="N6" s="94"/>
      <c r="O6" s="94"/>
      <c r="P6" s="94"/>
      <c r="Q6" s="94"/>
      <c r="R6" s="54"/>
    </row>
    <row r="7" spans="1:25" ht="15.75" customHeight="1" x14ac:dyDescent="0.25">
      <c r="K7" s="100"/>
      <c r="L7" s="101"/>
      <c r="M7" s="102"/>
      <c r="N7" s="103"/>
      <c r="O7" s="101"/>
      <c r="P7" s="104"/>
      <c r="Q7" s="104"/>
      <c r="R7" s="105"/>
      <c r="S7" s="100"/>
      <c r="U7" s="2"/>
      <c r="V7" s="2"/>
      <c r="W7" s="2"/>
      <c r="X7" s="2"/>
      <c r="Y7" s="2"/>
    </row>
    <row r="8" spans="1:25" ht="15.75" customHeight="1" x14ac:dyDescent="0.25">
      <c r="N8" s="87"/>
      <c r="O8" s="128"/>
      <c r="P8" s="98"/>
      <c r="Q8" s="98"/>
      <c r="U8" s="2"/>
      <c r="V8" s="96"/>
      <c r="W8" s="96"/>
      <c r="X8" s="96"/>
      <c r="Y8" s="2"/>
    </row>
    <row r="9" spans="1:25" ht="15.75" customHeight="1" x14ac:dyDescent="0.25">
      <c r="N9" s="183"/>
      <c r="O9" s="128"/>
      <c r="P9" s="98"/>
      <c r="Q9" s="98"/>
      <c r="T9" s="12"/>
      <c r="U9" s="2"/>
      <c r="V9" s="96"/>
      <c r="W9" s="96"/>
      <c r="X9" s="96"/>
      <c r="Y9" s="2"/>
    </row>
    <row r="10" spans="1:25" ht="15.75" customHeight="1" x14ac:dyDescent="0.25">
      <c r="N10" s="87"/>
      <c r="O10" s="128"/>
      <c r="P10" s="98"/>
      <c r="Q10" s="98"/>
      <c r="U10" s="2"/>
      <c r="V10" s="96"/>
      <c r="W10" s="96"/>
      <c r="X10" s="96"/>
      <c r="Y10" s="2"/>
    </row>
    <row r="11" spans="1:25" ht="15.75" customHeight="1" x14ac:dyDescent="0.25">
      <c r="M11" s="1"/>
      <c r="N11" s="132"/>
      <c r="O11" s="133"/>
      <c r="P11" s="134"/>
      <c r="Q11" s="134"/>
      <c r="R11" s="1"/>
      <c r="S11" s="1"/>
      <c r="T11" s="1"/>
      <c r="U11" s="2"/>
      <c r="V11" s="96"/>
      <c r="W11" s="96"/>
      <c r="X11" s="96"/>
      <c r="Y11" s="2"/>
    </row>
    <row r="12" spans="1:25" ht="15.75" customHeight="1" x14ac:dyDescent="0.25">
      <c r="K12" s="96"/>
      <c r="L12" s="96"/>
      <c r="M12" s="96"/>
      <c r="N12" s="491"/>
      <c r="O12" s="492"/>
      <c r="P12" s="493"/>
      <c r="Q12" s="493"/>
      <c r="R12" s="493"/>
      <c r="S12" s="493"/>
      <c r="U12" s="2"/>
      <c r="V12" s="2"/>
      <c r="W12" s="2"/>
      <c r="X12" s="2"/>
      <c r="Y12" s="2"/>
    </row>
    <row r="13" spans="1:25" ht="15.75" customHeight="1" x14ac:dyDescent="0.25">
      <c r="K13" s="96"/>
      <c r="L13" s="96"/>
      <c r="M13" s="96"/>
      <c r="N13" s="491"/>
      <c r="O13" s="492"/>
      <c r="P13" s="493"/>
      <c r="Q13" s="493"/>
      <c r="R13" s="493"/>
      <c r="S13" s="493"/>
      <c r="U13" s="2"/>
      <c r="V13" s="2"/>
      <c r="W13" s="2"/>
      <c r="X13" s="2"/>
      <c r="Y13" s="2"/>
    </row>
    <row r="14" spans="1:25" ht="15.75" customHeight="1" x14ac:dyDescent="0.3">
      <c r="K14" s="94"/>
      <c r="L14" s="94"/>
      <c r="M14" s="97"/>
      <c r="N14" s="127"/>
      <c r="O14" s="128"/>
      <c r="P14" s="99"/>
      <c r="Q14" s="99"/>
      <c r="R14" s="109"/>
      <c r="S14" s="108"/>
    </row>
    <row r="15" spans="1:25" ht="15.75" customHeight="1" x14ac:dyDescent="0.35">
      <c r="K15" s="95"/>
      <c r="L15" s="94"/>
      <c r="M15" s="97"/>
      <c r="N15" s="127"/>
      <c r="O15" s="128"/>
      <c r="P15" s="99"/>
      <c r="Q15" s="99"/>
      <c r="R15" s="107"/>
      <c r="S15" s="107"/>
    </row>
    <row r="16" spans="1:25" ht="15.75" customHeight="1" x14ac:dyDescent="0.25">
      <c r="K16" s="84"/>
      <c r="L16" s="2"/>
      <c r="M16" s="2"/>
      <c r="N16" s="2"/>
      <c r="O16" s="59"/>
      <c r="P16" s="2"/>
      <c r="Q16" s="2"/>
    </row>
    <row r="17" spans="11:24" ht="15.75" customHeight="1" x14ac:dyDescent="0.25">
      <c r="K17" s="84"/>
      <c r="L17" s="2"/>
      <c r="M17" s="2"/>
      <c r="N17" s="2"/>
      <c r="O17" s="2"/>
      <c r="P17" s="2"/>
      <c r="Q17" s="2"/>
    </row>
    <row r="18" spans="11:24" ht="15.75" customHeight="1" x14ac:dyDescent="0.25">
      <c r="K18" s="84"/>
      <c r="L18" s="2"/>
      <c r="M18" s="2"/>
      <c r="N18" s="2"/>
      <c r="O18" s="2"/>
      <c r="P18" s="2"/>
      <c r="Q18" s="2"/>
    </row>
    <row r="19" spans="11:24" ht="15.75" customHeight="1" x14ac:dyDescent="0.25">
      <c r="K19" s="84"/>
      <c r="L19" s="2"/>
      <c r="M19" s="2"/>
      <c r="N19" s="2"/>
      <c r="O19" s="2"/>
      <c r="P19" s="2"/>
      <c r="Q19" s="2"/>
    </row>
    <row r="20" spans="11:24" ht="15.75" customHeight="1" x14ac:dyDescent="0.25">
      <c r="K20" s="2"/>
      <c r="L20" s="2"/>
      <c r="M20" s="2"/>
      <c r="N20" s="2"/>
      <c r="O20" s="2"/>
      <c r="P20" s="2"/>
      <c r="Q20" s="2"/>
    </row>
    <row r="21" spans="11:24" ht="15.75" customHeight="1" x14ac:dyDescent="0.25">
      <c r="K21" s="2"/>
      <c r="L21" s="2"/>
      <c r="M21" s="2"/>
      <c r="N21" s="2"/>
      <c r="O21" s="2"/>
      <c r="P21" s="2"/>
      <c r="Q21" s="2"/>
    </row>
    <row r="22" spans="11:24" ht="15.75" customHeight="1" x14ac:dyDescent="0.25">
      <c r="K22" s="2"/>
      <c r="L22" s="2"/>
      <c r="M22" s="2"/>
      <c r="N22" s="2"/>
      <c r="O22" s="2"/>
      <c r="P22" s="2"/>
      <c r="Q22" s="2"/>
    </row>
    <row r="23" spans="11:24" ht="15.75" customHeight="1" x14ac:dyDescent="0.25">
      <c r="K23" s="2"/>
      <c r="L23" s="2"/>
      <c r="M23" s="2"/>
      <c r="N23" s="2"/>
      <c r="O23" s="2"/>
      <c r="P23" s="2"/>
      <c r="Q23" s="2"/>
      <c r="U23" s="83"/>
    </row>
    <row r="24" spans="11:24" ht="15.75" customHeight="1" x14ac:dyDescent="0.25">
      <c r="K24" s="2"/>
      <c r="L24" s="2"/>
      <c r="M24" s="2"/>
      <c r="N24" s="2"/>
      <c r="O24" s="2"/>
      <c r="P24" s="2"/>
      <c r="Q24" s="2"/>
      <c r="U24" s="83"/>
    </row>
    <row r="25" spans="11:24" ht="15.75" customHeight="1" x14ac:dyDescent="0.25">
      <c r="K25" s="2"/>
      <c r="L25" s="2"/>
      <c r="M25" s="2"/>
      <c r="N25" s="2"/>
      <c r="O25" s="2"/>
      <c r="P25" s="2"/>
      <c r="Q25" s="2"/>
      <c r="U25" s="83"/>
    </row>
    <row r="26" spans="11:24" ht="15.75" customHeight="1" x14ac:dyDescent="0.25">
      <c r="K26" s="2"/>
      <c r="L26" s="2"/>
      <c r="M26" s="2"/>
      <c r="N26" s="2"/>
      <c r="O26" s="2"/>
      <c r="P26" s="2"/>
      <c r="Q26" s="2"/>
      <c r="X26" s="83"/>
    </row>
    <row r="27" spans="11:24" ht="15.75" customHeight="1" x14ac:dyDescent="0.25">
      <c r="K27" s="2"/>
      <c r="L27" s="2"/>
      <c r="M27" s="2"/>
      <c r="N27" s="2"/>
      <c r="O27" s="2"/>
      <c r="P27" s="2"/>
      <c r="Q27" s="2"/>
    </row>
    <row r="28" spans="11:24" ht="15.75" customHeight="1" x14ac:dyDescent="0.25">
      <c r="K28" s="2"/>
      <c r="L28" s="2"/>
      <c r="M28" s="2"/>
      <c r="N28" s="2"/>
      <c r="O28" s="2"/>
      <c r="P28" s="2"/>
      <c r="Q28" s="2"/>
    </row>
    <row r="29" spans="11:24" ht="15.75" customHeight="1" x14ac:dyDescent="0.25">
      <c r="K29" s="2"/>
      <c r="L29" s="2"/>
      <c r="M29" s="2"/>
      <c r="N29" s="2"/>
      <c r="O29" s="2"/>
      <c r="P29" s="2"/>
      <c r="Q29" s="2"/>
    </row>
    <row r="30" spans="11:24" ht="15.75" customHeight="1" x14ac:dyDescent="0.25">
      <c r="K30" s="2"/>
      <c r="L30" s="2"/>
      <c r="M30" s="2"/>
      <c r="N30" s="2"/>
      <c r="O30" s="2"/>
      <c r="P30" s="2"/>
      <c r="Q30" s="2"/>
    </row>
    <row r="31" spans="11:24" ht="15.75" customHeight="1" x14ac:dyDescent="0.25">
      <c r="K31" s="2"/>
      <c r="L31" s="2"/>
      <c r="M31" s="2"/>
      <c r="N31" s="2"/>
      <c r="O31" s="2"/>
      <c r="P31" s="2"/>
      <c r="Q31" s="2"/>
    </row>
    <row r="32" spans="11:24" ht="15.75" customHeight="1" x14ac:dyDescent="0.25">
      <c r="K32" s="2"/>
      <c r="L32" s="2"/>
      <c r="M32" s="2"/>
      <c r="N32" s="2"/>
      <c r="O32" s="2"/>
      <c r="P32" s="2"/>
      <c r="Q32" s="2"/>
    </row>
    <row r="33" spans="1:17" ht="15.75" customHeight="1" x14ac:dyDescent="0.25">
      <c r="K33" s="2"/>
      <c r="L33" s="2"/>
      <c r="M33" s="2"/>
      <c r="N33" s="2"/>
      <c r="O33" s="2"/>
      <c r="P33" s="2"/>
      <c r="Q33" s="2"/>
    </row>
    <row r="34" spans="1:17" ht="15.75" customHeight="1" x14ac:dyDescent="0.25">
      <c r="K34" s="2"/>
      <c r="L34" s="2"/>
      <c r="M34" s="2"/>
      <c r="N34" s="2"/>
      <c r="O34" s="2"/>
      <c r="P34" s="2"/>
      <c r="Q34" s="2"/>
    </row>
    <row r="35" spans="1:17" ht="15.75" customHeight="1" x14ac:dyDescent="0.25">
      <c r="K35" s="2"/>
      <c r="L35" s="2"/>
      <c r="M35" s="2"/>
      <c r="N35" s="2"/>
      <c r="O35" s="2"/>
      <c r="P35" s="2"/>
      <c r="Q35" s="2"/>
    </row>
    <row r="36" spans="1:17" ht="15.75" customHeight="1" x14ac:dyDescent="0.25">
      <c r="K36" s="2"/>
      <c r="L36" s="2"/>
      <c r="M36" s="2"/>
      <c r="N36" s="2"/>
      <c r="O36" s="2"/>
      <c r="P36" s="2"/>
      <c r="Q36" s="2"/>
    </row>
    <row r="37" spans="1:17" ht="15.75" customHeight="1" x14ac:dyDescent="0.25">
      <c r="K37" s="2"/>
      <c r="L37" s="2"/>
      <c r="M37" s="2"/>
      <c r="N37" s="2"/>
      <c r="O37" s="2"/>
      <c r="P37" s="2"/>
      <c r="Q37" s="2"/>
    </row>
    <row r="38" spans="1:17" ht="15.75" customHeight="1" x14ac:dyDescent="0.25">
      <c r="K38" s="2"/>
      <c r="L38" s="2"/>
      <c r="M38" s="2"/>
      <c r="N38" s="2"/>
      <c r="O38" s="2"/>
      <c r="P38" s="2"/>
      <c r="Q38" s="2"/>
    </row>
    <row r="39" spans="1:17" ht="15.75" customHeight="1" x14ac:dyDescent="0.25">
      <c r="K39" s="2"/>
      <c r="L39" s="2"/>
      <c r="M39" s="2"/>
      <c r="N39" s="2"/>
      <c r="O39" s="2"/>
      <c r="P39" s="2"/>
      <c r="Q39" s="2"/>
    </row>
    <row r="40" spans="1:17" ht="15.75" customHeight="1" x14ac:dyDescent="0.25">
      <c r="K40" s="2"/>
      <c r="L40" s="2"/>
      <c r="M40" s="2"/>
      <c r="N40" s="2"/>
      <c r="O40" s="2"/>
      <c r="P40" s="2"/>
      <c r="Q40" s="2"/>
    </row>
    <row r="41" spans="1:17" ht="15.75" customHeight="1" x14ac:dyDescent="0.25">
      <c r="K41" s="2"/>
      <c r="L41" s="2"/>
      <c r="M41" s="2"/>
      <c r="N41" s="2"/>
      <c r="O41" s="2"/>
      <c r="P41" s="2"/>
      <c r="Q41" s="2"/>
    </row>
    <row r="42" spans="1:17" ht="15.75" customHeight="1" x14ac:dyDescent="0.25">
      <c r="K42" s="2"/>
      <c r="L42" s="2"/>
      <c r="M42" s="2"/>
      <c r="N42" s="2"/>
      <c r="O42" s="2"/>
      <c r="P42" s="2"/>
      <c r="Q42" s="2"/>
    </row>
    <row r="43" spans="1:17" x14ac:dyDescent="0.25">
      <c r="K43" s="2"/>
      <c r="L43" s="2"/>
      <c r="M43" s="2"/>
      <c r="N43" s="2"/>
      <c r="O43" s="2"/>
      <c r="P43" s="2"/>
      <c r="Q43" s="2"/>
    </row>
    <row r="44" spans="1:17" x14ac:dyDescent="0.25">
      <c r="K44" s="2"/>
      <c r="L44" s="2"/>
      <c r="M44" s="2"/>
      <c r="N44" s="2"/>
      <c r="O44" s="2"/>
      <c r="P44" s="2"/>
      <c r="Q44" s="2"/>
    </row>
    <row r="45" spans="1:17" x14ac:dyDescent="0.25">
      <c r="K45" s="2"/>
      <c r="L45" s="2"/>
      <c r="M45" s="2"/>
      <c r="N45" s="2"/>
      <c r="O45" s="2"/>
      <c r="P45" s="2"/>
      <c r="Q45" s="2"/>
    </row>
    <row r="46" spans="1:17" x14ac:dyDescent="0.25">
      <c r="K46" s="2"/>
      <c r="L46" s="2"/>
      <c r="M46" s="2"/>
      <c r="N46" s="2"/>
      <c r="O46" s="2"/>
      <c r="P46" s="2"/>
      <c r="Q46" s="2"/>
    </row>
    <row r="47" spans="1:17" x14ac:dyDescent="0.25"/>
    <row r="48" spans="1:17" x14ac:dyDescent="0.25">
      <c r="A48" s="1"/>
      <c r="B48" s="1"/>
      <c r="C48" s="1"/>
      <c r="D48" s="1"/>
      <c r="E48" s="1"/>
      <c r="F48" s="1"/>
    </row>
    <row r="49" spans="1:17" x14ac:dyDescent="0.25">
      <c r="A49" s="1"/>
      <c r="B49" s="1"/>
      <c r="C49" s="1"/>
      <c r="D49" s="1"/>
      <c r="E49" s="1"/>
      <c r="F49" s="1"/>
      <c r="G49" s="1"/>
      <c r="H49" s="1"/>
      <c r="I49" s="1"/>
      <c r="J49" s="1"/>
      <c r="K49" s="1"/>
      <c r="M49" s="1"/>
      <c r="N49" s="1"/>
      <c r="O49" s="1"/>
      <c r="P49" s="1"/>
      <c r="Q49" s="1"/>
    </row>
    <row r="50" spans="1:17" x14ac:dyDescent="0.25">
      <c r="A50" s="1"/>
      <c r="B50" s="1"/>
      <c r="C50" s="1"/>
      <c r="D50" s="1"/>
      <c r="E50" s="1"/>
      <c r="F50" s="1"/>
      <c r="G50" s="1"/>
      <c r="H50" s="30"/>
      <c r="I50" s="1"/>
      <c r="J50" s="31"/>
      <c r="K50" s="31"/>
      <c r="M50" s="1"/>
      <c r="N50" s="1"/>
      <c r="O50" s="1"/>
      <c r="P50" s="1"/>
      <c r="Q50" s="1"/>
    </row>
    <row r="51" spans="1:17" ht="15" customHeight="1" x14ac:dyDescent="0.25">
      <c r="A51" s="1"/>
      <c r="B51" s="1"/>
      <c r="C51" s="1"/>
      <c r="D51" s="1"/>
      <c r="E51" s="1"/>
      <c r="F51" s="1"/>
      <c r="G51" s="1"/>
      <c r="H51" s="1"/>
      <c r="I51" s="1"/>
      <c r="J51" s="32"/>
      <c r="K51" s="33"/>
      <c r="M51" s="1"/>
      <c r="N51" s="34"/>
      <c r="O51" s="34"/>
      <c r="P51" s="34"/>
      <c r="Q51" s="1"/>
    </row>
    <row r="52" spans="1:17" ht="15" customHeight="1" x14ac:dyDescent="0.25">
      <c r="A52" s="1"/>
      <c r="B52" s="1"/>
      <c r="C52" s="1"/>
      <c r="D52" s="1"/>
      <c r="E52" s="1"/>
      <c r="F52" s="1"/>
      <c r="G52" s="1"/>
      <c r="H52" s="1"/>
      <c r="I52" s="1"/>
      <c r="J52" s="85"/>
      <c r="K52" s="14"/>
      <c r="M52" s="1"/>
      <c r="N52" s="34"/>
      <c r="O52" s="34"/>
      <c r="P52" s="34"/>
      <c r="Q52" s="1"/>
    </row>
    <row r="53" spans="1:17" ht="15" customHeight="1" x14ac:dyDescent="0.25">
      <c r="A53" s="1"/>
      <c r="B53" s="1"/>
      <c r="C53" s="1"/>
      <c r="D53" s="1"/>
      <c r="E53" s="1"/>
      <c r="F53" s="1"/>
      <c r="G53" s="1"/>
      <c r="H53" s="1"/>
      <c r="I53" s="1"/>
      <c r="J53" s="85"/>
      <c r="K53" s="14"/>
      <c r="M53" s="1"/>
      <c r="N53" s="34"/>
      <c r="O53" s="34"/>
      <c r="P53" s="34"/>
      <c r="Q53" s="1"/>
    </row>
    <row r="54" spans="1:17" ht="15.75" customHeight="1" x14ac:dyDescent="0.25">
      <c r="A54" s="1"/>
      <c r="B54" s="1"/>
      <c r="C54" s="1"/>
      <c r="D54" s="1"/>
      <c r="E54" s="1"/>
      <c r="F54" s="1"/>
      <c r="G54" s="1"/>
      <c r="H54" s="1"/>
      <c r="I54" s="1"/>
      <c r="J54" s="85"/>
      <c r="K54" s="14"/>
      <c r="M54" s="1"/>
      <c r="N54" s="35"/>
      <c r="O54" s="35"/>
      <c r="P54" s="35"/>
      <c r="Q54" s="1"/>
    </row>
    <row r="55" spans="1:17" x14ac:dyDescent="0.25">
      <c r="A55" s="1"/>
      <c r="B55" s="1"/>
      <c r="C55" s="1"/>
      <c r="D55" s="1"/>
      <c r="E55" s="1"/>
      <c r="F55" s="1"/>
      <c r="G55" s="1"/>
      <c r="H55" s="1"/>
      <c r="I55" s="1"/>
      <c r="J55" s="85"/>
      <c r="K55" s="14"/>
      <c r="M55" s="1"/>
      <c r="N55" s="35"/>
      <c r="O55" s="35"/>
      <c r="P55" s="35"/>
      <c r="Q55" s="1"/>
    </row>
    <row r="56" spans="1:17" ht="18.75" customHeight="1" x14ac:dyDescent="0.25">
      <c r="A56" s="1"/>
      <c r="B56" s="1"/>
      <c r="C56" s="1"/>
      <c r="D56" s="1"/>
      <c r="E56" s="1"/>
      <c r="F56" s="1"/>
      <c r="G56" s="1"/>
      <c r="H56" s="36"/>
      <c r="I56" s="36"/>
      <c r="J56" s="37"/>
      <c r="K56" s="18"/>
      <c r="M56" s="1"/>
      <c r="N56" s="1"/>
      <c r="O56" s="1"/>
      <c r="P56" s="1"/>
      <c r="Q56" s="1"/>
    </row>
    <row r="57" spans="1:17" x14ac:dyDescent="0.25">
      <c r="A57" s="1"/>
      <c r="B57" s="1"/>
      <c r="C57" s="1"/>
      <c r="D57" s="1"/>
      <c r="E57" s="1"/>
      <c r="F57" s="1"/>
      <c r="G57" s="1"/>
      <c r="H57" s="36"/>
      <c r="I57" s="36"/>
      <c r="J57" s="37"/>
      <c r="K57" s="18"/>
      <c r="M57" s="1"/>
      <c r="N57" s="1"/>
      <c r="O57" s="1"/>
      <c r="P57" s="1"/>
      <c r="Q57" s="85"/>
    </row>
    <row r="58" spans="1:17" x14ac:dyDescent="0.25">
      <c r="A58" s="1"/>
      <c r="B58" s="1"/>
      <c r="C58" s="1"/>
      <c r="D58" s="1"/>
      <c r="E58" s="1"/>
      <c r="F58" s="1"/>
      <c r="G58" s="1"/>
      <c r="H58" s="1"/>
      <c r="I58" s="1"/>
      <c r="J58" s="85"/>
      <c r="K58" s="85"/>
      <c r="M58" s="1"/>
      <c r="N58" s="1"/>
      <c r="O58" s="1"/>
      <c r="P58" s="1"/>
      <c r="Q58" s="85"/>
    </row>
    <row r="59" spans="1:17" ht="15.75" customHeight="1" x14ac:dyDescent="0.25">
      <c r="K59" s="2"/>
      <c r="L59" s="2"/>
      <c r="M59" s="2"/>
      <c r="N59" s="2"/>
      <c r="O59" s="2"/>
      <c r="P59" s="2"/>
      <c r="Q59" s="2"/>
    </row>
    <row r="60" spans="1:17" x14ac:dyDescent="0.25">
      <c r="K60" s="2"/>
      <c r="L60" s="2"/>
      <c r="M60" s="2"/>
      <c r="N60" s="2"/>
      <c r="O60" s="2"/>
      <c r="P60" s="2"/>
      <c r="Q60" s="2"/>
    </row>
    <row r="61" spans="1:17" x14ac:dyDescent="0.25">
      <c r="K61" s="2"/>
      <c r="L61" s="2"/>
      <c r="M61" s="2"/>
      <c r="N61" s="2"/>
      <c r="O61" s="2"/>
      <c r="P61" s="2"/>
      <c r="Q61" s="2"/>
    </row>
    <row r="62" spans="1:17" x14ac:dyDescent="0.25">
      <c r="K62" s="2"/>
      <c r="L62" s="2"/>
      <c r="M62" s="2"/>
      <c r="N62" s="2"/>
      <c r="O62" s="2"/>
      <c r="P62" s="2"/>
      <c r="Q62" s="2"/>
    </row>
    <row r="63" spans="1:17" x14ac:dyDescent="0.25">
      <c r="K63" s="2"/>
      <c r="L63" s="2"/>
      <c r="M63" s="2"/>
      <c r="N63" s="2"/>
      <c r="O63" s="2"/>
      <c r="P63" s="2"/>
      <c r="Q63" s="2"/>
    </row>
    <row r="64" spans="1:17" x14ac:dyDescent="0.25"/>
    <row r="65" spans="1:21" x14ac:dyDescent="0.25">
      <c r="A65" s="1"/>
      <c r="B65" s="1"/>
      <c r="C65" s="1"/>
      <c r="D65" s="1"/>
      <c r="E65" s="1"/>
      <c r="F65" s="1"/>
    </row>
    <row r="66" spans="1:21" x14ac:dyDescent="0.25">
      <c r="A66" s="1"/>
      <c r="B66" s="1"/>
      <c r="C66" s="1"/>
      <c r="D66" s="1"/>
      <c r="E66" s="1"/>
      <c r="F66" s="1"/>
      <c r="G66" s="1"/>
      <c r="H66" s="1"/>
      <c r="I66" s="1"/>
      <c r="J66" s="1"/>
      <c r="K66" s="1"/>
      <c r="M66" s="1"/>
      <c r="N66" s="1"/>
      <c r="O66" s="1"/>
      <c r="P66" s="1"/>
      <c r="Q66" s="1"/>
    </row>
    <row r="67" spans="1:21" x14ac:dyDescent="0.25">
      <c r="A67" s="1"/>
      <c r="B67" s="1"/>
      <c r="C67" s="1"/>
      <c r="D67" s="1"/>
      <c r="E67" s="1"/>
      <c r="F67" s="1"/>
      <c r="G67" s="1"/>
      <c r="H67" s="30"/>
      <c r="I67" s="1"/>
      <c r="J67" s="31"/>
      <c r="K67" s="31"/>
      <c r="M67" s="1"/>
      <c r="N67" s="1"/>
      <c r="O67" s="1"/>
      <c r="P67" s="1"/>
      <c r="Q67" s="1"/>
    </row>
    <row r="68" spans="1:21" ht="15" customHeight="1" x14ac:dyDescent="0.25">
      <c r="A68" s="1"/>
      <c r="B68" s="1"/>
      <c r="C68" s="1"/>
      <c r="D68" s="1"/>
      <c r="E68" s="1"/>
      <c r="F68" s="1"/>
      <c r="G68" s="1"/>
      <c r="H68" s="1"/>
      <c r="I68" s="1"/>
      <c r="J68" s="32"/>
      <c r="K68" s="33"/>
      <c r="M68" s="1"/>
      <c r="N68" s="34"/>
      <c r="O68" s="34"/>
      <c r="P68" s="34"/>
      <c r="Q68" s="1"/>
    </row>
    <row r="69" spans="1:21" ht="15" customHeight="1" x14ac:dyDescent="0.25">
      <c r="A69" s="1"/>
      <c r="B69" s="1"/>
      <c r="C69" s="1"/>
      <c r="D69" s="1"/>
      <c r="E69" s="1"/>
      <c r="F69" s="1"/>
      <c r="G69" s="1"/>
      <c r="H69" s="1"/>
      <c r="I69" s="1"/>
      <c r="J69" s="197"/>
      <c r="K69" s="14"/>
      <c r="M69" s="1"/>
      <c r="N69" s="34"/>
      <c r="O69" s="34"/>
      <c r="P69" s="34"/>
      <c r="Q69" s="1"/>
    </row>
    <row r="70" spans="1:21" ht="15" customHeight="1" x14ac:dyDescent="0.25">
      <c r="A70" s="1"/>
      <c r="B70" s="1"/>
      <c r="C70" s="1"/>
      <c r="D70" s="1"/>
      <c r="E70" s="1"/>
      <c r="F70" s="1"/>
      <c r="G70" s="1"/>
      <c r="H70" s="1"/>
      <c r="I70" s="1"/>
      <c r="J70" s="197"/>
      <c r="K70" s="14"/>
      <c r="M70" s="1"/>
      <c r="N70" s="34"/>
      <c r="O70" s="34"/>
      <c r="P70" s="34"/>
      <c r="Q70" s="1"/>
    </row>
    <row r="71" spans="1:21" ht="15.75" customHeight="1" x14ac:dyDescent="0.25">
      <c r="A71" s="1"/>
      <c r="B71" s="1"/>
      <c r="C71" s="1"/>
      <c r="D71" s="1"/>
      <c r="E71" s="1"/>
      <c r="F71" s="1"/>
      <c r="G71" s="1"/>
      <c r="H71" s="1"/>
      <c r="I71" s="1"/>
      <c r="J71" s="197"/>
      <c r="K71" s="14"/>
      <c r="M71" s="1"/>
      <c r="N71" s="35"/>
      <c r="O71" s="35"/>
      <c r="P71" s="35"/>
      <c r="Q71" s="1"/>
    </row>
    <row r="72" spans="1:21" x14ac:dyDescent="0.25">
      <c r="A72" s="1"/>
      <c r="B72" s="1"/>
      <c r="C72" s="1"/>
      <c r="D72" s="1"/>
      <c r="E72" s="1"/>
      <c r="F72" s="1"/>
      <c r="G72" s="1"/>
      <c r="H72" s="1"/>
      <c r="I72" s="1"/>
      <c r="J72" s="197"/>
      <c r="K72" s="14"/>
      <c r="M72" s="1"/>
      <c r="N72" s="35"/>
      <c r="O72" s="35"/>
      <c r="P72" s="35"/>
      <c r="Q72" s="1"/>
    </row>
    <row r="73" spans="1:21" ht="18.75" customHeight="1" x14ac:dyDescent="0.25">
      <c r="A73" s="1"/>
      <c r="B73" s="1"/>
      <c r="C73" s="1"/>
      <c r="D73" s="1"/>
      <c r="E73" s="1"/>
      <c r="F73" s="1"/>
      <c r="G73" s="1"/>
      <c r="H73" s="36"/>
      <c r="I73" s="36"/>
      <c r="J73" s="37"/>
      <c r="K73" s="18"/>
      <c r="M73" s="1"/>
      <c r="N73" s="1"/>
      <c r="O73" s="1"/>
      <c r="P73" s="1"/>
      <c r="Q73" s="1"/>
    </row>
    <row r="74" spans="1:21" x14ac:dyDescent="0.25">
      <c r="A74" s="1"/>
      <c r="B74" s="1"/>
      <c r="C74" s="1"/>
      <c r="D74" s="1"/>
      <c r="E74" s="1"/>
      <c r="F74" s="1"/>
      <c r="G74" s="1"/>
      <c r="H74" s="36"/>
      <c r="I74" s="36"/>
      <c r="J74" s="37"/>
      <c r="K74" s="18"/>
      <c r="M74" s="1"/>
      <c r="N74" s="1"/>
      <c r="O74" s="1"/>
      <c r="P74" s="1"/>
      <c r="Q74" s="197"/>
    </row>
    <row r="75" spans="1:21" x14ac:dyDescent="0.25">
      <c r="A75" s="1"/>
      <c r="B75" s="1"/>
      <c r="C75" s="1"/>
      <c r="D75" s="1"/>
      <c r="E75" s="1"/>
      <c r="F75" s="1"/>
      <c r="G75" s="1"/>
      <c r="H75" s="1"/>
      <c r="I75" s="1"/>
      <c r="J75" s="197"/>
      <c r="K75" s="197"/>
      <c r="M75" s="1"/>
      <c r="N75" s="1"/>
      <c r="O75" s="1"/>
      <c r="P75" s="1"/>
      <c r="Q75" s="197"/>
    </row>
    <row r="76" spans="1:21" x14ac:dyDescent="0.25">
      <c r="A76" s="1"/>
      <c r="B76" s="1"/>
      <c r="C76" s="1"/>
      <c r="D76" s="1"/>
      <c r="E76" s="1"/>
      <c r="F76" s="1"/>
      <c r="G76" s="1"/>
      <c r="H76" s="36"/>
      <c r="I76" s="36"/>
      <c r="J76" s="37"/>
      <c r="K76" s="18"/>
      <c r="M76" s="1"/>
      <c r="N76" s="1"/>
      <c r="O76" s="1"/>
      <c r="P76" s="1"/>
      <c r="Q76" s="85"/>
    </row>
    <row r="77" spans="1:21" x14ac:dyDescent="0.25">
      <c r="A77" s="1"/>
      <c r="B77" s="1"/>
      <c r="C77" s="1"/>
      <c r="D77" s="1"/>
      <c r="E77" s="1"/>
      <c r="F77" s="1"/>
      <c r="G77" s="1"/>
      <c r="H77" s="36"/>
      <c r="I77" s="36"/>
      <c r="J77" s="37"/>
      <c r="K77" s="18"/>
      <c r="M77" s="1"/>
      <c r="N77" s="1"/>
      <c r="O77" s="1"/>
      <c r="P77" s="1"/>
      <c r="Q77" s="28"/>
    </row>
    <row r="78" spans="1:21" x14ac:dyDescent="0.25">
      <c r="A78" s="3"/>
      <c r="B78" s="3"/>
      <c r="C78" s="3"/>
      <c r="D78" s="3"/>
      <c r="E78" s="3"/>
      <c r="F78" s="3"/>
      <c r="G78" s="3"/>
      <c r="H78" s="3"/>
      <c r="I78" s="3"/>
      <c r="J78" s="85"/>
      <c r="K78" s="85"/>
      <c r="L78" s="2"/>
      <c r="M78" s="3"/>
      <c r="N78" s="3"/>
      <c r="O78" s="3"/>
      <c r="P78" s="1"/>
      <c r="Q78" s="28"/>
      <c r="R78" s="2"/>
    </row>
    <row r="79" spans="1:21" x14ac:dyDescent="0.25">
      <c r="A79" s="2"/>
      <c r="B79" s="3"/>
      <c r="C79" s="3"/>
      <c r="D79" s="3"/>
      <c r="E79" s="3"/>
      <c r="F79" s="3"/>
      <c r="G79" s="3"/>
      <c r="H79" s="3"/>
      <c r="I79" s="3"/>
      <c r="J79" s="3"/>
      <c r="K79" s="1"/>
      <c r="L79" s="1"/>
      <c r="M79" s="3"/>
      <c r="N79" s="3"/>
      <c r="O79" s="3"/>
      <c r="P79" s="3"/>
      <c r="Q79" s="1"/>
    </row>
    <row r="80" spans="1:21" s="1" customFormat="1" x14ac:dyDescent="0.25">
      <c r="A80" s="3"/>
      <c r="B80" s="3"/>
      <c r="C80" s="3"/>
      <c r="D80" s="3"/>
      <c r="E80" s="3"/>
      <c r="F80" s="3"/>
      <c r="G80" s="3"/>
      <c r="H80" s="3"/>
      <c r="I80" s="3"/>
      <c r="J80" s="3"/>
      <c r="M80" s="3"/>
      <c r="N80" s="3"/>
      <c r="O80" s="3"/>
      <c r="P80" s="3"/>
      <c r="U80" s="15"/>
    </row>
    <row r="81" spans="1:18" x14ac:dyDescent="0.25">
      <c r="B81" s="1"/>
      <c r="C81" s="1"/>
      <c r="D81" s="1"/>
      <c r="E81" s="1"/>
      <c r="F81" s="1"/>
      <c r="H81" s="1"/>
      <c r="I81" s="1"/>
      <c r="J81" s="1"/>
      <c r="K81" s="1"/>
      <c r="M81" s="1"/>
      <c r="N81" s="1"/>
      <c r="O81" s="1"/>
      <c r="P81" s="1"/>
      <c r="Q81" s="1"/>
    </row>
    <row r="82" spans="1:18" ht="15.75" customHeight="1" x14ac:dyDescent="0.25">
      <c r="B82" s="30"/>
      <c r="C82" s="1"/>
      <c r="D82" s="1"/>
      <c r="E82" s="1"/>
      <c r="F82" s="1"/>
      <c r="H82" s="30"/>
      <c r="I82" s="1"/>
      <c r="J82" s="1"/>
      <c r="K82" s="1"/>
      <c r="M82" s="38"/>
      <c r="N82" s="38"/>
      <c r="O82" s="38"/>
      <c r="P82" s="38"/>
      <c r="Q82" s="39"/>
    </row>
    <row r="83" spans="1:18" ht="15.75" customHeight="1" x14ac:dyDescent="0.25">
      <c r="B83" s="46"/>
      <c r="C83" s="46"/>
      <c r="D83" s="1"/>
      <c r="E83" s="47"/>
      <c r="F83" s="47"/>
      <c r="H83" s="42"/>
      <c r="I83" s="43"/>
      <c r="J83" s="44"/>
      <c r="K83" s="44"/>
      <c r="M83" s="38"/>
      <c r="N83" s="38"/>
      <c r="O83" s="38"/>
      <c r="P83" s="38"/>
      <c r="Q83" s="39"/>
    </row>
    <row r="84" spans="1:18" ht="15.75" customHeight="1" x14ac:dyDescent="0.25">
      <c r="B84" s="46"/>
      <c r="C84" s="46"/>
      <c r="D84" s="1"/>
      <c r="E84" s="47"/>
      <c r="F84" s="47"/>
      <c r="H84" s="42"/>
      <c r="I84" s="43"/>
      <c r="J84" s="44"/>
      <c r="K84" s="44"/>
      <c r="M84" s="1"/>
      <c r="N84" s="1"/>
      <c r="O84" s="1"/>
      <c r="P84" s="1"/>
      <c r="Q84" s="1"/>
    </row>
    <row r="85" spans="1:18" ht="15.75" customHeight="1" x14ac:dyDescent="0.25">
      <c r="B85" s="88"/>
      <c r="C85" s="88"/>
      <c r="D85" s="3"/>
      <c r="E85" s="89"/>
      <c r="F85" s="89"/>
      <c r="H85" s="1"/>
      <c r="I85" s="1"/>
      <c r="J85" s="1"/>
      <c r="K85" s="1"/>
      <c r="M85" s="38"/>
      <c r="N85" s="38"/>
      <c r="O85" s="38"/>
      <c r="P85" s="38"/>
      <c r="Q85" s="39"/>
    </row>
    <row r="86" spans="1:18" ht="16.5" customHeight="1" x14ac:dyDescent="0.25">
      <c r="B86" s="16"/>
      <c r="C86" s="16"/>
      <c r="D86" s="16"/>
      <c r="E86" s="16"/>
      <c r="F86" s="16"/>
      <c r="G86" s="2"/>
      <c r="H86" s="45"/>
      <c r="I86" s="3"/>
      <c r="J86" s="3"/>
      <c r="K86" s="3"/>
      <c r="L86" s="2"/>
      <c r="M86" s="38"/>
      <c r="N86" s="38"/>
      <c r="O86" s="38"/>
      <c r="P86" s="38"/>
      <c r="Q86" s="39"/>
    </row>
    <row r="87" spans="1:18" ht="15" customHeight="1" x14ac:dyDescent="0.25">
      <c r="B87" s="16"/>
      <c r="C87" s="16"/>
      <c r="D87" s="16"/>
      <c r="E87" s="16"/>
      <c r="F87" s="16"/>
      <c r="H87" s="1"/>
      <c r="I87" s="1"/>
      <c r="J87" s="1"/>
      <c r="K87" s="1"/>
      <c r="M87" s="40"/>
      <c r="N87" s="40"/>
      <c r="O87" s="40"/>
      <c r="P87" s="40"/>
      <c r="Q87" s="41"/>
    </row>
    <row r="88" spans="1:18" ht="16.5" customHeight="1" x14ac:dyDescent="0.25">
      <c r="B88" s="30"/>
      <c r="C88" s="1"/>
      <c r="D88" s="48"/>
      <c r="E88" s="49"/>
      <c r="F88" s="49"/>
      <c r="H88" s="30"/>
      <c r="I88" s="1"/>
      <c r="J88" s="1"/>
      <c r="K88" s="1"/>
      <c r="M88" s="38"/>
      <c r="N88" s="38"/>
      <c r="O88" s="38"/>
      <c r="P88" s="38"/>
      <c r="Q88" s="39"/>
    </row>
    <row r="89" spans="1:18" ht="15" customHeight="1" x14ac:dyDescent="0.3">
      <c r="B89" s="50"/>
      <c r="C89" s="51"/>
      <c r="D89" s="52"/>
      <c r="E89" s="53"/>
      <c r="F89" s="53"/>
      <c r="H89" s="42"/>
      <c r="I89" s="18"/>
      <c r="J89" s="37"/>
      <c r="K89" s="37"/>
      <c r="M89" s="38"/>
      <c r="N89" s="38"/>
      <c r="O89" s="38"/>
      <c r="P89" s="38"/>
      <c r="Q89" s="39"/>
    </row>
    <row r="90" spans="1:18" ht="15" customHeight="1" x14ac:dyDescent="0.3">
      <c r="B90" s="50"/>
      <c r="C90" s="51"/>
      <c r="D90" s="52"/>
      <c r="E90" s="53"/>
      <c r="F90" s="53"/>
      <c r="H90" s="42"/>
      <c r="I90" s="18"/>
      <c r="J90" s="37"/>
      <c r="K90" s="37"/>
      <c r="M90" s="38"/>
      <c r="N90" s="38"/>
      <c r="O90" s="38"/>
      <c r="P90" s="38"/>
      <c r="Q90" s="41"/>
    </row>
    <row r="91" spans="1:18" ht="15" customHeight="1" x14ac:dyDescent="0.25">
      <c r="B91" s="50"/>
      <c r="C91" s="1"/>
      <c r="D91" s="32"/>
      <c r="E91" s="53"/>
      <c r="F91" s="53"/>
      <c r="H91" s="1"/>
      <c r="I91" s="1"/>
      <c r="J91" s="1"/>
      <c r="K91" s="1"/>
      <c r="M91" s="38"/>
      <c r="N91" s="38"/>
      <c r="O91" s="38"/>
      <c r="P91" s="38"/>
      <c r="Q91" s="41"/>
    </row>
    <row r="92" spans="1:18" ht="15" customHeight="1" x14ac:dyDescent="0.25">
      <c r="B92" s="50"/>
      <c r="C92" s="1"/>
      <c r="D92" s="1"/>
      <c r="E92" s="28"/>
      <c r="F92" s="28"/>
      <c r="H92" s="42"/>
      <c r="I92" s="16"/>
      <c r="J92" s="36"/>
      <c r="K92" s="36"/>
      <c r="M92" s="38"/>
      <c r="N92" s="38"/>
      <c r="O92" s="38"/>
      <c r="P92" s="38"/>
      <c r="Q92" s="39"/>
    </row>
    <row r="93" spans="1:18" x14ac:dyDescent="0.25">
      <c r="A93" s="1"/>
      <c r="B93" s="1"/>
      <c r="C93" s="1"/>
      <c r="D93" s="1"/>
      <c r="E93" s="1"/>
      <c r="F93" s="1"/>
      <c r="G93" s="1"/>
      <c r="H93" s="36"/>
      <c r="I93" s="36"/>
      <c r="J93" s="37"/>
      <c r="K93" s="18"/>
      <c r="M93" s="1"/>
      <c r="N93" s="1"/>
      <c r="O93" s="1"/>
      <c r="P93" s="1"/>
      <c r="Q93" s="197"/>
    </row>
    <row r="94" spans="1:18" x14ac:dyDescent="0.25">
      <c r="A94" s="1"/>
      <c r="B94" s="1"/>
      <c r="C94" s="1"/>
      <c r="D94" s="1"/>
      <c r="E94" s="1"/>
      <c r="F94" s="1"/>
      <c r="G94" s="1"/>
      <c r="H94" s="36"/>
      <c r="I94" s="36"/>
      <c r="J94" s="37"/>
      <c r="K94" s="18"/>
      <c r="M94" s="1"/>
      <c r="N94" s="1"/>
      <c r="O94" s="1"/>
      <c r="P94" s="1"/>
      <c r="Q94" s="28"/>
    </row>
    <row r="95" spans="1:18" x14ac:dyDescent="0.25">
      <c r="A95" s="3"/>
      <c r="B95" s="3"/>
      <c r="C95" s="3"/>
      <c r="D95" s="3"/>
      <c r="E95" s="3"/>
      <c r="F95" s="3"/>
      <c r="G95" s="3"/>
      <c r="H95" s="3"/>
      <c r="I95" s="3"/>
      <c r="J95" s="197"/>
      <c r="K95" s="197"/>
      <c r="L95" s="2"/>
      <c r="M95" s="3"/>
      <c r="N95" s="3"/>
      <c r="O95" s="3"/>
      <c r="P95" s="1"/>
      <c r="Q95" s="28"/>
      <c r="R95" s="2"/>
    </row>
    <row r="96" spans="1:18" x14ac:dyDescent="0.25">
      <c r="A96" s="2"/>
      <c r="B96" s="3"/>
      <c r="C96" s="3"/>
      <c r="D96" s="3"/>
      <c r="E96" s="3"/>
      <c r="F96" s="3"/>
      <c r="G96" s="3"/>
      <c r="H96" s="3"/>
      <c r="I96" s="3"/>
      <c r="J96" s="3"/>
      <c r="K96" s="1"/>
      <c r="L96" s="1"/>
      <c r="M96" s="3"/>
      <c r="N96" s="3"/>
      <c r="O96" s="3"/>
      <c r="P96" s="3"/>
      <c r="Q96" s="1"/>
    </row>
    <row r="97" spans="1:21" s="1" customFormat="1" x14ac:dyDescent="0.25">
      <c r="A97" s="3"/>
      <c r="B97" s="3"/>
      <c r="C97" s="3"/>
      <c r="D97" s="3"/>
      <c r="E97" s="3"/>
      <c r="F97" s="3"/>
      <c r="G97" s="3"/>
      <c r="H97" s="3"/>
      <c r="I97" s="3"/>
      <c r="J97" s="3"/>
      <c r="M97" s="3"/>
      <c r="N97" s="3"/>
      <c r="O97" s="3"/>
      <c r="P97" s="3"/>
      <c r="U97" s="15"/>
    </row>
    <row r="98" spans="1:21" x14ac:dyDescent="0.25">
      <c r="B98" s="1"/>
      <c r="C98" s="1"/>
      <c r="D98" s="1"/>
      <c r="E98" s="1"/>
      <c r="F98" s="1"/>
      <c r="H98" s="1"/>
      <c r="I98" s="1"/>
      <c r="J98" s="1"/>
      <c r="K98" s="1"/>
      <c r="M98" s="1"/>
      <c r="N98" s="1"/>
      <c r="O98" s="1"/>
      <c r="P98" s="1"/>
      <c r="Q98" s="1"/>
    </row>
    <row r="99" spans="1:21" ht="15.75" customHeight="1" x14ac:dyDescent="0.25">
      <c r="B99" s="30"/>
      <c r="C99" s="1"/>
      <c r="D99" s="1"/>
      <c r="E99" s="1"/>
      <c r="F99" s="1"/>
      <c r="H99" s="30"/>
      <c r="I99" s="1"/>
      <c r="J99" s="1"/>
      <c r="K99" s="1"/>
      <c r="M99" s="38"/>
      <c r="N99" s="38"/>
      <c r="O99" s="38"/>
      <c r="P99" s="38"/>
      <c r="Q99" s="39"/>
    </row>
    <row r="100" spans="1:21" ht="15.75" customHeight="1" x14ac:dyDescent="0.25">
      <c r="B100" s="46"/>
      <c r="C100" s="46"/>
      <c r="D100" s="1"/>
      <c r="E100" s="47"/>
      <c r="F100" s="47"/>
      <c r="H100" s="42"/>
      <c r="I100" s="43"/>
      <c r="J100" s="44"/>
      <c r="K100" s="44"/>
      <c r="M100" s="38"/>
      <c r="N100" s="38"/>
      <c r="O100" s="38"/>
      <c r="P100" s="38"/>
      <c r="Q100" s="39"/>
    </row>
    <row r="101" spans="1:21" ht="15.75" customHeight="1" x14ac:dyDescent="0.25">
      <c r="B101" s="46"/>
      <c r="C101" s="46"/>
      <c r="D101" s="1"/>
      <c r="E101" s="47"/>
      <c r="F101" s="47"/>
      <c r="H101" s="42"/>
      <c r="I101" s="43"/>
      <c r="J101" s="44"/>
      <c r="K101" s="44"/>
      <c r="M101" s="1"/>
      <c r="N101" s="1"/>
      <c r="O101" s="1"/>
      <c r="P101" s="1"/>
      <c r="Q101" s="1"/>
    </row>
    <row r="102" spans="1:21" ht="15.75" customHeight="1" x14ac:dyDescent="0.25">
      <c r="B102" s="88"/>
      <c r="C102" s="88"/>
      <c r="D102" s="3"/>
      <c r="E102" s="89"/>
      <c r="F102" s="89"/>
      <c r="H102" s="1"/>
      <c r="I102" s="1"/>
      <c r="J102" s="1"/>
      <c r="K102" s="1"/>
      <c r="M102" s="38"/>
      <c r="N102" s="38"/>
      <c r="O102" s="38"/>
      <c r="P102" s="38"/>
      <c r="Q102" s="39"/>
    </row>
    <row r="103" spans="1:21" ht="16.5" customHeight="1" x14ac:dyDescent="0.25">
      <c r="B103" s="16"/>
      <c r="C103" s="16"/>
      <c r="D103" s="16"/>
      <c r="E103" s="16"/>
      <c r="F103" s="16"/>
      <c r="G103" s="2"/>
      <c r="H103" s="45"/>
      <c r="I103" s="3"/>
      <c r="J103" s="3"/>
      <c r="K103" s="3"/>
      <c r="L103" s="2"/>
      <c r="M103" s="38"/>
      <c r="N103" s="38"/>
      <c r="O103" s="38"/>
      <c r="P103" s="38"/>
      <c r="Q103" s="39"/>
    </row>
    <row r="104" spans="1:21" ht="15" customHeight="1" x14ac:dyDescent="0.25">
      <c r="B104" s="16"/>
      <c r="C104" s="16"/>
      <c r="D104" s="16"/>
      <c r="E104" s="16"/>
      <c r="F104" s="16"/>
      <c r="H104" s="1"/>
      <c r="I104" s="1"/>
      <c r="J104" s="1"/>
      <c r="K104" s="1"/>
      <c r="M104" s="40"/>
      <c r="N104" s="40"/>
      <c r="O104" s="40"/>
      <c r="P104" s="40"/>
      <c r="Q104" s="41"/>
    </row>
    <row r="105" spans="1:21" ht="16.5" customHeight="1" x14ac:dyDescent="0.25">
      <c r="B105" s="30"/>
      <c r="C105" s="1"/>
      <c r="D105" s="48"/>
      <c r="E105" s="49"/>
      <c r="F105" s="49"/>
      <c r="H105" s="30"/>
      <c r="I105" s="1"/>
      <c r="J105" s="1"/>
      <c r="K105" s="1"/>
      <c r="M105" s="38"/>
      <c r="N105" s="38"/>
      <c r="O105" s="38"/>
      <c r="P105" s="38"/>
      <c r="Q105" s="39"/>
    </row>
    <row r="106" spans="1:21" ht="15" customHeight="1" x14ac:dyDescent="0.3">
      <c r="B106" s="50"/>
      <c r="C106" s="51"/>
      <c r="D106" s="52"/>
      <c r="E106" s="53"/>
      <c r="F106" s="53"/>
      <c r="H106" s="42"/>
      <c r="I106" s="18"/>
      <c r="J106" s="37"/>
      <c r="K106" s="37"/>
      <c r="M106" s="38"/>
      <c r="N106" s="38"/>
      <c r="O106" s="38"/>
      <c r="P106" s="38"/>
      <c r="Q106" s="39"/>
    </row>
    <row r="107" spans="1:21" ht="15" customHeight="1" x14ac:dyDescent="0.3">
      <c r="B107" s="50"/>
      <c r="C107" s="51"/>
      <c r="D107" s="52"/>
      <c r="E107" s="53"/>
      <c r="F107" s="53"/>
      <c r="H107" s="42"/>
      <c r="I107" s="18"/>
      <c r="J107" s="37"/>
      <c r="K107" s="37"/>
      <c r="M107" s="38"/>
      <c r="N107" s="38"/>
      <c r="O107" s="38"/>
      <c r="P107" s="38"/>
      <c r="Q107" s="41"/>
    </row>
    <row r="108" spans="1:21" ht="15" customHeight="1" x14ac:dyDescent="0.25">
      <c r="B108" s="50"/>
      <c r="C108" s="1"/>
      <c r="D108" s="32"/>
      <c r="E108" s="53"/>
      <c r="F108" s="53"/>
      <c r="H108" s="1"/>
      <c r="I108" s="1"/>
      <c r="J108" s="1"/>
      <c r="K108" s="1"/>
      <c r="M108" s="38"/>
      <c r="N108" s="38"/>
      <c r="O108" s="38"/>
      <c r="P108" s="38"/>
      <c r="Q108" s="41"/>
    </row>
    <row r="109" spans="1:21" x14ac:dyDescent="0.25"/>
    <row r="110" spans="1:21" x14ac:dyDescent="0.25"/>
    <row r="111" spans="1:21" x14ac:dyDescent="0.25"/>
    <row r="112" spans="1:21"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spans="1:19" hidden="1" x14ac:dyDescent="0.25"/>
    <row r="146" spans="1:19" hidden="1" x14ac:dyDescent="0.25"/>
    <row r="147" spans="1:19" hidden="1" x14ac:dyDescent="0.25"/>
    <row r="148" spans="1:19" hidden="1" x14ac:dyDescent="0.25"/>
    <row r="149" spans="1:19" hidden="1" x14ac:dyDescent="0.25"/>
    <row r="150" spans="1:19" hidden="1" x14ac:dyDescent="0.25"/>
    <row r="151" spans="1:19" hidden="1" x14ac:dyDescent="0.25"/>
    <row r="152" spans="1:19" hidden="1" x14ac:dyDescent="0.25"/>
    <row r="153" spans="1:19" hidden="1" x14ac:dyDescent="0.25"/>
    <row r="154" spans="1:19" hidden="1" x14ac:dyDescent="0.25"/>
    <row r="155" spans="1:19" hidden="1" x14ac:dyDescent="0.25"/>
    <row r="156" spans="1:19" hidden="1" x14ac:dyDescent="0.25"/>
    <row r="157" spans="1:19" hidden="1" x14ac:dyDescent="0.25"/>
    <row r="158" spans="1:19" ht="15" hidden="1" customHeight="1" x14ac:dyDescent="0.25">
      <c r="A158" s="26" t="s">
        <v>0</v>
      </c>
      <c r="B158" s="26"/>
      <c r="C158" s="26"/>
      <c r="D158" s="26"/>
      <c r="E158" s="26"/>
      <c r="F158" s="26"/>
      <c r="G158" s="26"/>
      <c r="H158" s="26"/>
      <c r="I158" s="26"/>
      <c r="J158" s="26"/>
      <c r="K158" s="26"/>
      <c r="L158" s="26"/>
      <c r="M158" s="26"/>
      <c r="N158" s="26"/>
      <c r="O158" s="26"/>
      <c r="P158" s="26"/>
      <c r="Q158" s="26"/>
      <c r="R158" s="26"/>
      <c r="S158" s="26"/>
    </row>
    <row r="159" spans="1:19" hidden="1" x14ac:dyDescent="0.25">
      <c r="A159" s="26"/>
      <c r="B159" s="26"/>
      <c r="C159" s="26"/>
      <c r="D159" s="26"/>
      <c r="E159" s="26"/>
      <c r="F159" s="26"/>
      <c r="G159" s="26"/>
      <c r="H159" s="26"/>
      <c r="I159" s="26"/>
      <c r="J159" s="26"/>
      <c r="K159" s="26"/>
      <c r="L159" s="26"/>
      <c r="M159" s="26"/>
      <c r="N159" s="26"/>
      <c r="O159" s="26"/>
      <c r="P159" s="26"/>
      <c r="Q159" s="26"/>
      <c r="R159" s="26"/>
      <c r="S159" s="26"/>
    </row>
  </sheetData>
  <mergeCells count="3">
    <mergeCell ref="N12:N13"/>
    <mergeCell ref="O12:O13"/>
    <mergeCell ref="P12:S13"/>
  </mergeCells>
  <conditionalFormatting sqref="Q82">
    <cfRule type="iconSet" priority="21">
      <iconSet iconSet="3Symbols" showValue="0">
        <cfvo type="percent" val="0"/>
        <cfvo type="num" val="1"/>
        <cfvo type="num" val="2"/>
      </iconSet>
    </cfRule>
  </conditionalFormatting>
  <conditionalFormatting sqref="N11">
    <cfRule type="iconSet" priority="12">
      <iconSet iconSet="5Rating" showValue="0">
        <cfvo type="percent" val="0"/>
        <cfvo type="num" val="0.01"/>
        <cfvo type="num" val="0.1"/>
        <cfvo type="num" val="0.4"/>
        <cfvo type="num" val="0.8"/>
      </iconSet>
    </cfRule>
  </conditionalFormatting>
  <conditionalFormatting sqref="N8 N9 N10 N11 N12 N14 N15">
    <cfRule type="iconSet" priority="11">
      <iconSet iconSet="5Rating" showValue="0">
        <cfvo type="percent" val="0"/>
        <cfvo type="num" val="0.01"/>
        <cfvo type="num" val="0.1"/>
        <cfvo type="num" val="0.4"/>
        <cfvo type="num" val="0.8"/>
      </iconSet>
    </cfRule>
  </conditionalFormatting>
  <conditionalFormatting sqref="J78:K78">
    <cfRule type="iconSet" priority="198">
      <iconSet iconSet="3Symbols" showValue="0">
        <cfvo type="percent" val="0"/>
        <cfvo type="num" val="1"/>
        <cfvo type="num" val="2"/>
      </iconSet>
    </cfRule>
  </conditionalFormatting>
  <conditionalFormatting sqref="Q99">
    <cfRule type="iconSet" priority="4">
      <iconSet iconSet="3Symbols" showValue="0">
        <cfvo type="percent" val="0"/>
        <cfvo type="num" val="1"/>
        <cfvo type="num" val="2"/>
      </iconSet>
    </cfRule>
  </conditionalFormatting>
  <conditionalFormatting sqref="J95:K95">
    <cfRule type="iconSet" priority="5">
      <iconSet iconSet="3Symbols" showValue="0">
        <cfvo type="percent" val="0"/>
        <cfvo type="num" val="1"/>
        <cfvo type="num" val="2"/>
      </iconSet>
    </cfRule>
  </conditionalFormatting>
  <printOptions horizontalCentered="1" verticalCentered="1"/>
  <pageMargins left="0.7" right="0.7" top="0.75" bottom="0.75" header="0.3" footer="0.3"/>
  <pageSetup paperSize="9" scale="62" fitToHeight="3" orientation="landscape" r:id="rId1"/>
  <rowBreaks count="2" manualBreakCount="2">
    <brk id="38" max="19" man="1"/>
    <brk id="91" max="19" man="1"/>
  </rowBreaks>
  <drawing r:id="rId2"/>
  <extLst>
    <ext xmlns:x14="http://schemas.microsoft.com/office/spreadsheetml/2009/9/main" uri="{78C0D931-6437-407d-A8EE-F0AAD7539E65}">
      <x14:conditionalFormattings>
        <x14:conditionalFormatting xmlns:xm="http://schemas.microsoft.com/office/excel/2006/main">
          <x14:cfRule type="iconSet" priority="18" id="{D91D1AD9-3D71-4507-9E5E-DF5CBF503C55}">
            <x14:iconSet iconSet="3Symbols" showValue="0" custom="1">
              <x14:cfvo type="percent">
                <xm:f>0</xm:f>
              </x14:cfvo>
              <x14:cfvo type="num" gte="0">
                <xm:f>0</xm:f>
              </x14:cfvo>
              <x14:cfvo type="num">
                <xm:f>2</xm:f>
              </x14:cfvo>
              <x14:cfIcon iconSet="3Symbols" iconId="0"/>
              <x14:cfIcon iconSet="3Symbols" iconId="0"/>
              <x14:cfIcon iconSet="3Symbols" iconId="2"/>
            </x14:iconSet>
          </x14:cfRule>
          <xm:sqref>Q57:Q58 Q76</xm:sqref>
        </x14:conditionalFormatting>
        <x14:conditionalFormatting xmlns:xm="http://schemas.microsoft.com/office/excel/2006/main">
          <x14:cfRule type="iconSet" priority="16" id="{5BFF539E-C3CE-43B9-BBCC-42B65F0865CE}">
            <x14:iconSet iconSet="3Symbols" showValue="0" custom="1">
              <x14:cfvo type="percent">
                <xm:f>0</xm:f>
              </x14:cfvo>
              <x14:cfvo type="percent">
                <xm:f>0</xm:f>
              </x14:cfvo>
              <x14:cfvo type="percent">
                <xm:f>2</xm:f>
              </x14:cfvo>
              <x14:cfIcon iconSet="3Symbols" iconId="0"/>
              <x14:cfIcon iconSet="3Symbols" iconId="0"/>
              <x14:cfIcon iconSet="3Symbols" iconId="2"/>
            </x14:iconSet>
          </x14:cfRule>
          <xm:sqref>E89:F92</xm:sqref>
        </x14:conditionalFormatting>
        <x14:conditionalFormatting xmlns:xm="http://schemas.microsoft.com/office/excel/2006/main">
          <x14:cfRule type="iconSet" priority="15" id="{9FE24555-E078-4311-9F1F-658877DA2FAE}">
            <x14:iconSet iconSet="3Symbols" showValue="0" custom="1">
              <x14:cfvo type="percent">
                <xm:f>0</xm:f>
              </x14:cfvo>
              <x14:cfvo type="num">
                <xm:f>0</xm:f>
              </x14:cfvo>
              <x14:cfvo type="num">
                <xm:f>2</xm:f>
              </x14:cfvo>
              <x14:cfIcon iconSet="3Symbols" iconId="0"/>
              <x14:cfIcon iconSet="3Symbols" iconId="0"/>
              <x14:cfIcon iconSet="3Symbols" iconId="2"/>
            </x14:iconSet>
          </x14:cfRule>
          <xm:sqref>Q85 Q90:Q92 Q87:Q88</xm:sqref>
        </x14:conditionalFormatting>
        <x14:conditionalFormatting xmlns:xm="http://schemas.microsoft.com/office/excel/2006/main">
          <x14:cfRule type="iconSet" priority="204" id="{4CA7FE2F-AD05-4AD0-9F5E-1AD30C5C5D7F}">
            <x14:iconSet iconSet="3Symbols" showValue="0" custom="1">
              <x14:cfvo type="percent">
                <xm:f>0</xm:f>
              </x14:cfvo>
              <x14:cfvo type="num">
                <xm:f>0</xm:f>
              </x14:cfvo>
              <x14:cfvo type="num">
                <xm:f>2</xm:f>
              </x14:cfvo>
              <x14:cfIcon iconSet="3Symbols" iconId="0"/>
              <x14:cfIcon iconSet="3Symbols" iconId="0"/>
              <x14:cfIcon iconSet="3Symbols" iconId="2"/>
            </x14:iconSet>
          </x14:cfRule>
          <xm:sqref>J52:K56 J76:K76</xm:sqref>
        </x14:conditionalFormatting>
        <x14:conditionalFormatting xmlns:xm="http://schemas.microsoft.com/office/excel/2006/main">
          <x14:cfRule type="iconSet" priority="7" id="{C0590113-A16B-46C0-A470-350169979AD6}">
            <x14:iconSet iconSet="3Symbols" showValue="0" custom="1">
              <x14:cfvo type="percent">
                <xm:f>0</xm:f>
              </x14:cfvo>
              <x14:cfvo type="num" gte="0">
                <xm:f>0</xm:f>
              </x14:cfvo>
              <x14:cfvo type="num">
                <xm:f>2</xm:f>
              </x14:cfvo>
              <x14:cfIcon iconSet="3Symbols" iconId="0"/>
              <x14:cfIcon iconSet="3Symbols" iconId="0"/>
              <x14:cfIcon iconSet="3Symbols" iconId="2"/>
            </x14:iconSet>
          </x14:cfRule>
          <xm:sqref>Q74:Q75</xm:sqref>
        </x14:conditionalFormatting>
        <x14:conditionalFormatting xmlns:xm="http://schemas.microsoft.com/office/excel/2006/main">
          <x14:cfRule type="iconSet" priority="8" id="{2B5F6F69-B621-4D0D-88B8-5E0A0F53BE91}">
            <x14:iconSet iconSet="3Symbols" showValue="0" custom="1">
              <x14:cfvo type="percent">
                <xm:f>0</xm:f>
              </x14:cfvo>
              <x14:cfvo type="num">
                <xm:f>0</xm:f>
              </x14:cfvo>
              <x14:cfvo type="num">
                <xm:f>2</xm:f>
              </x14:cfvo>
              <x14:cfIcon iconSet="3Symbols" iconId="0"/>
              <x14:cfIcon iconSet="3Symbols" iconId="0"/>
              <x14:cfIcon iconSet="3Symbols" iconId="2"/>
            </x14:iconSet>
          </x14:cfRule>
          <xm:sqref>J69:K73</xm:sqref>
        </x14:conditionalFormatting>
        <x14:conditionalFormatting xmlns:xm="http://schemas.microsoft.com/office/excel/2006/main">
          <x14:cfRule type="iconSet" priority="3" id="{BC25B037-12AF-4B01-BD9C-91D7A3C75BFA}">
            <x14:iconSet iconSet="3Symbols" showValue="0" custom="1">
              <x14:cfvo type="percent">
                <xm:f>0</xm:f>
              </x14:cfvo>
              <x14:cfvo type="num" gte="0">
                <xm:f>0</xm:f>
              </x14:cfvo>
              <x14:cfvo type="num">
                <xm:f>2</xm:f>
              </x14:cfvo>
              <x14:cfIcon iconSet="3Symbols" iconId="0"/>
              <x14:cfIcon iconSet="3Symbols" iconId="0"/>
              <x14:cfIcon iconSet="3Symbols" iconId="2"/>
            </x14:iconSet>
          </x14:cfRule>
          <xm:sqref>Q93</xm:sqref>
        </x14:conditionalFormatting>
        <x14:conditionalFormatting xmlns:xm="http://schemas.microsoft.com/office/excel/2006/main">
          <x14:cfRule type="iconSet" priority="2" id="{9C2BF30B-C489-4034-80C4-638D14106717}">
            <x14:iconSet iconSet="3Symbols" showValue="0" custom="1">
              <x14:cfvo type="percent">
                <xm:f>0</xm:f>
              </x14:cfvo>
              <x14:cfvo type="percent">
                <xm:f>0</xm:f>
              </x14:cfvo>
              <x14:cfvo type="percent">
                <xm:f>2</xm:f>
              </x14:cfvo>
              <x14:cfIcon iconSet="3Symbols" iconId="0"/>
              <x14:cfIcon iconSet="3Symbols" iconId="0"/>
              <x14:cfIcon iconSet="3Symbols" iconId="2"/>
            </x14:iconSet>
          </x14:cfRule>
          <xm:sqref>E106:F108</xm:sqref>
        </x14:conditionalFormatting>
        <x14:conditionalFormatting xmlns:xm="http://schemas.microsoft.com/office/excel/2006/main">
          <x14:cfRule type="iconSet" priority="1" id="{511ACE65-89EE-400F-88DD-A941CA199EFD}">
            <x14:iconSet iconSet="3Symbols" showValue="0" custom="1">
              <x14:cfvo type="percent">
                <xm:f>0</xm:f>
              </x14:cfvo>
              <x14:cfvo type="num">
                <xm:f>0</xm:f>
              </x14:cfvo>
              <x14:cfvo type="num">
                <xm:f>2</xm:f>
              </x14:cfvo>
              <x14:cfIcon iconSet="3Symbols" iconId="0"/>
              <x14:cfIcon iconSet="3Symbols" iconId="0"/>
              <x14:cfIcon iconSet="3Symbols" iconId="2"/>
            </x14:iconSet>
          </x14:cfRule>
          <xm:sqref>Q102 Q107:Q108 Q104:Q105</xm:sqref>
        </x14:conditionalFormatting>
        <x14:conditionalFormatting xmlns:xm="http://schemas.microsoft.com/office/excel/2006/main">
          <x14:cfRule type="iconSet" priority="6" id="{B655C7B5-8780-40C8-9F6C-65CB6820DBAD}">
            <x14:iconSet iconSet="3Symbols" showValue="0" custom="1">
              <x14:cfvo type="percent">
                <xm:f>0</xm:f>
              </x14:cfvo>
              <x14:cfvo type="num">
                <xm:f>0</xm:f>
              </x14:cfvo>
              <x14:cfvo type="num">
                <xm:f>2</xm:f>
              </x14:cfvo>
              <x14:cfIcon iconSet="3Symbols" iconId="0"/>
              <x14:cfIcon iconSet="3Symbols" iconId="0"/>
              <x14:cfIcon iconSet="3Symbols" iconId="2"/>
            </x14:iconSet>
          </x14:cfRule>
          <xm:sqref>J93:K93</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pageSetUpPr fitToPage="1"/>
  </sheetPr>
  <dimension ref="A1:X53"/>
  <sheetViews>
    <sheetView showGridLines="0" showRowColHeaders="0" topLeftCell="A7" zoomScale="85" zoomScaleNormal="85" zoomScaleSheetLayoutView="90" workbookViewId="0">
      <selection activeCell="L51" sqref="L51"/>
    </sheetView>
  </sheetViews>
  <sheetFormatPr defaultColWidth="0" defaultRowHeight="15" zeroHeight="1" x14ac:dyDescent="0.25"/>
  <cols>
    <col min="1" max="1" width="8.85546875" customWidth="1"/>
    <col min="2" max="2" width="10.140625" customWidth="1"/>
    <col min="3" max="3" width="8.42578125" customWidth="1"/>
    <col min="4" max="13" width="8.85546875" customWidth="1"/>
    <col min="14" max="17" width="12.7109375" customWidth="1"/>
    <col min="18" max="23" width="8.85546875" customWidth="1"/>
    <col min="24" max="24" width="0" hidden="1" customWidth="1"/>
    <col min="25" max="16384" width="8.85546875" hidden="1"/>
  </cols>
  <sheetData>
    <row r="1" spans="1:22" x14ac:dyDescent="0.25"/>
    <row r="2" spans="1:22" ht="15" customHeight="1" x14ac:dyDescent="0.25">
      <c r="F2" s="527"/>
      <c r="G2" s="527"/>
      <c r="H2" s="527"/>
      <c r="I2" s="527"/>
      <c r="J2" s="527"/>
      <c r="K2" s="527"/>
      <c r="L2" s="527"/>
      <c r="M2" s="527"/>
      <c r="N2" s="527"/>
      <c r="O2" s="527"/>
    </row>
    <row r="3" spans="1:22" ht="15" customHeight="1" x14ac:dyDescent="0.25">
      <c r="F3" s="527"/>
      <c r="G3" s="527"/>
      <c r="H3" s="527"/>
      <c r="I3" s="527"/>
      <c r="J3" s="527"/>
      <c r="K3" s="527"/>
      <c r="L3" s="527"/>
      <c r="M3" s="527"/>
      <c r="N3" s="527"/>
      <c r="O3" s="527"/>
    </row>
    <row r="4" spans="1:22" x14ac:dyDescent="0.25"/>
    <row r="5" spans="1:22" x14ac:dyDescent="0.25"/>
    <row r="6" spans="1:22" x14ac:dyDescent="0.25">
      <c r="V6" s="83"/>
    </row>
    <row r="7" spans="1:22" x14ac:dyDescent="0.25">
      <c r="V7" s="83"/>
    </row>
    <row r="8" spans="1:22" s="2" customFormat="1" x14ac:dyDescent="0.25"/>
    <row r="9" spans="1:22" s="2" customFormat="1" ht="20.25" customHeight="1" x14ac:dyDescent="0.25"/>
    <row r="10" spans="1:22" s="2" customFormat="1" ht="20.25" customHeight="1" x14ac:dyDescent="0.25">
      <c r="B10" s="126"/>
    </row>
    <row r="11" spans="1:22" s="2" customFormat="1" ht="20.25" customHeight="1" x14ac:dyDescent="0.3">
      <c r="A11" s="108"/>
    </row>
    <row r="12" spans="1:22" s="2" customFormat="1" ht="20.25" customHeight="1" x14ac:dyDescent="0.3">
      <c r="A12" s="108"/>
    </row>
    <row r="13" spans="1:22" s="2" customFormat="1" ht="20.25" customHeight="1" x14ac:dyDescent="0.3">
      <c r="A13" s="108"/>
    </row>
    <row r="14" spans="1:22" s="2" customFormat="1" ht="20.25" customHeight="1" x14ac:dyDescent="0.3">
      <c r="A14" s="108"/>
    </row>
    <row r="15" spans="1:22" s="2" customFormat="1" ht="20.25" customHeight="1" x14ac:dyDescent="0.3">
      <c r="A15" s="108"/>
      <c r="B15" s="500" t="s">
        <v>57</v>
      </c>
      <c r="C15" s="500"/>
      <c r="D15" s="500"/>
      <c r="E15" s="500"/>
      <c r="F15" s="500"/>
      <c r="G15" s="500"/>
      <c r="H15" s="500"/>
      <c r="I15" s="500"/>
      <c r="J15" s="500"/>
      <c r="K15" s="500"/>
      <c r="L15" s="500"/>
    </row>
    <row r="16" spans="1:22" s="2" customFormat="1" ht="18.75" x14ac:dyDescent="0.3">
      <c r="A16" s="108"/>
      <c r="B16" s="501" t="s">
        <v>51</v>
      </c>
      <c r="C16" s="543" t="s">
        <v>47</v>
      </c>
      <c r="D16" s="506"/>
      <c r="E16" s="506"/>
      <c r="F16" s="506"/>
      <c r="G16" s="506"/>
      <c r="H16" s="506"/>
      <c r="I16" s="506"/>
      <c r="J16" s="506"/>
      <c r="K16" s="506" t="s">
        <v>35</v>
      </c>
      <c r="L16" s="506"/>
    </row>
    <row r="17" spans="1:20" ht="19.5" thickBot="1" x14ac:dyDescent="0.35">
      <c r="A17" s="161"/>
      <c r="B17" s="501"/>
      <c r="C17" s="506"/>
      <c r="D17" s="506"/>
      <c r="E17" s="506"/>
      <c r="F17" s="506"/>
      <c r="G17" s="506"/>
      <c r="H17" s="506"/>
      <c r="I17" s="506"/>
      <c r="J17" s="506"/>
      <c r="K17" s="506"/>
      <c r="L17" s="506"/>
      <c r="M17" s="79"/>
      <c r="P17" s="83"/>
    </row>
    <row r="18" spans="1:20" ht="18" customHeight="1" x14ac:dyDescent="0.3">
      <c r="A18" s="518" t="s">
        <v>2</v>
      </c>
      <c r="B18" s="171">
        <f>Calculations!E4</f>
        <v>-1</v>
      </c>
      <c r="C18" s="172">
        <f>Calculations!F5</f>
        <v>-1</v>
      </c>
      <c r="D18" s="112" t="s">
        <v>53</v>
      </c>
      <c r="E18" s="113"/>
      <c r="F18" s="113"/>
      <c r="G18" s="113"/>
      <c r="H18" s="113"/>
      <c r="I18" s="113"/>
      <c r="J18" s="113"/>
      <c r="K18" s="502">
        <f>IF(C18=0,"N/A",Calculations!G6)</f>
        <v>0</v>
      </c>
      <c r="L18" s="503"/>
      <c r="M18" s="2"/>
      <c r="P18" s="83"/>
      <c r="Q18" s="83"/>
      <c r="R18" s="83"/>
      <c r="S18" s="83"/>
    </row>
    <row r="19" spans="1:20" ht="18" customHeight="1" x14ac:dyDescent="0.3">
      <c r="A19" s="518"/>
      <c r="B19" s="173">
        <f>Calculations!E7</f>
        <v>-1</v>
      </c>
      <c r="C19" s="174">
        <f>Calculations!F8</f>
        <v>-1</v>
      </c>
      <c r="D19" s="92" t="s">
        <v>45</v>
      </c>
      <c r="E19" s="92"/>
      <c r="F19" s="92"/>
      <c r="G19" s="92"/>
      <c r="H19" s="92"/>
      <c r="I19" s="92"/>
      <c r="J19" s="92"/>
      <c r="K19" s="504">
        <f>IF(C19=0,"N/A",Calculations!G9)</f>
        <v>0</v>
      </c>
      <c r="L19" s="505"/>
      <c r="M19" s="2"/>
    </row>
    <row r="20" spans="1:20" ht="18" customHeight="1" x14ac:dyDescent="0.3">
      <c r="A20" s="518"/>
      <c r="B20" s="173">
        <f>Calculations!E11</f>
        <v>-1</v>
      </c>
      <c r="C20" s="174">
        <f>Calculations!F12</f>
        <v>-1</v>
      </c>
      <c r="D20" s="93" t="s">
        <v>171</v>
      </c>
      <c r="E20" s="92"/>
      <c r="F20" s="92"/>
      <c r="G20" s="92"/>
      <c r="H20" s="92"/>
      <c r="I20" s="92"/>
      <c r="J20" s="92"/>
      <c r="K20" s="504">
        <f>IF(C20=0,"N/A",Calculations!G13)</f>
        <v>0</v>
      </c>
      <c r="L20" s="505"/>
      <c r="M20" s="2"/>
    </row>
    <row r="21" spans="1:20" ht="18" customHeight="1" x14ac:dyDescent="0.3">
      <c r="A21" s="518"/>
      <c r="B21" s="173">
        <f>Calculations!E15</f>
        <v>-1</v>
      </c>
      <c r="C21" s="175">
        <f>Calculations!F16</f>
        <v>-1</v>
      </c>
      <c r="D21" s="93" t="s">
        <v>240</v>
      </c>
      <c r="E21" s="92"/>
      <c r="F21" s="92"/>
      <c r="G21" s="92"/>
      <c r="H21" s="92"/>
      <c r="I21" s="92"/>
      <c r="J21" s="92"/>
      <c r="K21" s="504">
        <f>IF(C21=0,"N/A",Calculations!G17)</f>
        <v>0</v>
      </c>
      <c r="L21" s="505"/>
      <c r="M21" s="2"/>
      <c r="P21" s="83"/>
    </row>
    <row r="22" spans="1:20" ht="18" customHeight="1" x14ac:dyDescent="0.3">
      <c r="A22" s="518"/>
      <c r="B22" s="173">
        <f>Calculations!E19</f>
        <v>-1</v>
      </c>
      <c r="C22" s="175">
        <f>Calculations!F20</f>
        <v>-1</v>
      </c>
      <c r="D22" s="93" t="s">
        <v>241</v>
      </c>
      <c r="E22" s="92"/>
      <c r="F22" s="92"/>
      <c r="G22" s="92"/>
      <c r="H22" s="92"/>
      <c r="I22" s="92"/>
      <c r="J22" s="92"/>
      <c r="K22" s="504">
        <f>IF(C22=0,"N/A",Calculations!G21)</f>
        <v>0</v>
      </c>
      <c r="L22" s="520"/>
      <c r="M22" s="2"/>
    </row>
    <row r="23" spans="1:20" ht="18" customHeight="1" x14ac:dyDescent="0.3">
      <c r="A23" s="518"/>
      <c r="B23" s="519">
        <f>Calculations!E23</f>
        <v>-1</v>
      </c>
      <c r="C23" s="174">
        <f>Calculations!F24</f>
        <v>-1</v>
      </c>
      <c r="D23" s="93" t="s">
        <v>55</v>
      </c>
      <c r="E23" s="92"/>
      <c r="F23" s="92"/>
      <c r="G23" s="92"/>
      <c r="H23" s="92"/>
      <c r="I23" s="92"/>
      <c r="J23" s="92"/>
      <c r="K23" s="504">
        <f>IF(C23=0,"N/A",Calculations!G25)</f>
        <v>0</v>
      </c>
      <c r="L23" s="520"/>
      <c r="M23" s="2"/>
    </row>
    <row r="24" spans="1:20" ht="18" customHeight="1" x14ac:dyDescent="0.3">
      <c r="A24" s="518"/>
      <c r="B24" s="519"/>
      <c r="C24" s="175">
        <f>Calculations!F26</f>
        <v>-1</v>
      </c>
      <c r="D24" s="93" t="s">
        <v>56</v>
      </c>
      <c r="E24" s="92"/>
      <c r="F24" s="92"/>
      <c r="G24" s="92"/>
      <c r="H24" s="92"/>
      <c r="I24" s="92"/>
      <c r="J24" s="92"/>
      <c r="K24" s="504">
        <f>IF(C24=0,"N/A",Calculations!G27)</f>
        <v>0</v>
      </c>
      <c r="L24" s="520"/>
      <c r="M24" s="2"/>
    </row>
    <row r="25" spans="1:20" ht="18" customHeight="1" thickBot="1" x14ac:dyDescent="0.35">
      <c r="A25" s="277"/>
      <c r="B25" s="278">
        <f>Calculations!E29</f>
        <v>-1</v>
      </c>
      <c r="C25" s="283">
        <f>Calculations!F30</f>
        <v>-1</v>
      </c>
      <c r="D25" s="114" t="s">
        <v>238</v>
      </c>
      <c r="E25" s="115"/>
      <c r="F25" s="115"/>
      <c r="G25" s="115"/>
      <c r="H25" s="115"/>
      <c r="I25" s="115"/>
      <c r="J25" s="115"/>
      <c r="K25" s="521">
        <f>IF(C25=0,"N/A",Calculations!G31)</f>
        <v>0</v>
      </c>
      <c r="L25" s="522"/>
      <c r="M25" s="2"/>
    </row>
    <row r="26" spans="1:20" ht="18" customHeight="1" thickBot="1" x14ac:dyDescent="0.35">
      <c r="A26" s="176"/>
      <c r="B26" s="282"/>
      <c r="C26" s="161"/>
      <c r="K26" s="7"/>
      <c r="L26" s="7"/>
      <c r="M26" s="2"/>
    </row>
    <row r="27" spans="1:20" ht="18" customHeight="1" x14ac:dyDescent="0.25">
      <c r="A27" s="507" t="s">
        <v>36</v>
      </c>
      <c r="B27" s="516">
        <f>Calculations!E35</f>
        <v>-1</v>
      </c>
      <c r="C27" s="162">
        <f>Calculations!F36</f>
        <v>-1</v>
      </c>
      <c r="D27" s="116" t="s">
        <v>37</v>
      </c>
      <c r="E27" s="116"/>
      <c r="F27" s="116"/>
      <c r="G27" s="116"/>
      <c r="H27" s="116"/>
      <c r="I27" s="116"/>
      <c r="J27" s="116"/>
      <c r="K27" s="508">
        <f>IF(C27=0,"N/A",Calculations!G37)</f>
        <v>0</v>
      </c>
      <c r="L27" s="509"/>
      <c r="M27" s="2"/>
    </row>
    <row r="28" spans="1:20" ht="18" customHeight="1" x14ac:dyDescent="0.25">
      <c r="A28" s="507"/>
      <c r="B28" s="517"/>
      <c r="C28" s="163">
        <f>Calculations!F38</f>
        <v>-1</v>
      </c>
      <c r="D28" s="91" t="s">
        <v>38</v>
      </c>
      <c r="E28" s="91"/>
      <c r="F28" s="91"/>
      <c r="G28" s="91"/>
      <c r="H28" s="91"/>
      <c r="I28" s="91"/>
      <c r="J28" s="91"/>
      <c r="K28" s="510">
        <f>Calculations!G39</f>
        <v>0</v>
      </c>
      <c r="L28" s="511"/>
      <c r="M28" s="2"/>
    </row>
    <row r="29" spans="1:20" ht="18" customHeight="1" x14ac:dyDescent="0.25">
      <c r="A29" s="507"/>
      <c r="B29" s="517"/>
      <c r="C29" s="163">
        <f>Calculations!F40</f>
        <v>-1</v>
      </c>
      <c r="D29" s="91" t="s">
        <v>39</v>
      </c>
      <c r="E29" s="91"/>
      <c r="F29" s="91"/>
      <c r="G29" s="91"/>
      <c r="H29" s="91"/>
      <c r="I29" s="91"/>
      <c r="J29" s="91"/>
      <c r="K29" s="498">
        <f>Calculations!G41</f>
        <v>0</v>
      </c>
      <c r="L29" s="499"/>
      <c r="M29" s="2"/>
    </row>
    <row r="30" spans="1:20" ht="18" customHeight="1" x14ac:dyDescent="0.25">
      <c r="A30" s="507"/>
      <c r="B30" s="517"/>
      <c r="C30" s="163">
        <f>Calculations!F42</f>
        <v>-1</v>
      </c>
      <c r="D30" s="258" t="s">
        <v>172</v>
      </c>
      <c r="E30" s="91"/>
      <c r="F30" s="91"/>
      <c r="G30" s="91"/>
      <c r="H30" s="91"/>
      <c r="I30" s="91"/>
      <c r="J30" s="91"/>
      <c r="K30" s="498">
        <f>Calculations!G43</f>
        <v>0</v>
      </c>
      <c r="L30" s="499"/>
      <c r="M30" s="2"/>
    </row>
    <row r="31" spans="1:20" ht="18" customHeight="1" x14ac:dyDescent="0.25">
      <c r="A31" s="507"/>
      <c r="B31" s="517">
        <f>Calculations!E45</f>
        <v>-1</v>
      </c>
      <c r="C31" s="163">
        <f>Calculations!F46</f>
        <v>-1</v>
      </c>
      <c r="D31" s="258" t="s">
        <v>187</v>
      </c>
      <c r="E31" s="91"/>
      <c r="F31" s="91"/>
      <c r="G31" s="91"/>
      <c r="H31" s="91"/>
      <c r="I31" s="91"/>
      <c r="J31" s="91"/>
      <c r="K31" s="498">
        <f>Calculations!G47</f>
        <v>0</v>
      </c>
      <c r="L31" s="499"/>
      <c r="M31" s="2"/>
      <c r="P31" s="83"/>
      <c r="Q31" s="83"/>
      <c r="R31" s="83"/>
      <c r="S31" s="83"/>
      <c r="T31" s="83"/>
    </row>
    <row r="32" spans="1:20" ht="18" customHeight="1" x14ac:dyDescent="0.25">
      <c r="A32" s="507"/>
      <c r="B32" s="517"/>
      <c r="C32" s="163">
        <f>Calculations!F51</f>
        <v>-1</v>
      </c>
      <c r="D32" s="258" t="s">
        <v>185</v>
      </c>
      <c r="E32" s="91"/>
      <c r="F32" s="91"/>
      <c r="G32" s="91"/>
      <c r="H32" s="91"/>
      <c r="I32" s="91"/>
      <c r="J32" s="91"/>
      <c r="K32" s="498">
        <f>Calculations!G50</f>
        <v>0</v>
      </c>
      <c r="L32" s="499"/>
      <c r="M32" s="2"/>
      <c r="P32" s="83"/>
      <c r="Q32" s="83"/>
      <c r="R32" s="83"/>
      <c r="S32" s="83"/>
      <c r="T32" s="83"/>
    </row>
    <row r="33" spans="1:24" ht="18" customHeight="1" x14ac:dyDescent="0.25">
      <c r="A33" s="507"/>
      <c r="B33" s="517">
        <f>Calculations!E48</f>
        <v>-1</v>
      </c>
      <c r="C33" s="163">
        <f>Calculations!F49</f>
        <v>-1</v>
      </c>
      <c r="D33" s="258" t="s">
        <v>188</v>
      </c>
      <c r="E33" s="91"/>
      <c r="F33" s="91"/>
      <c r="G33" s="91"/>
      <c r="H33" s="91"/>
      <c r="I33" s="91"/>
      <c r="J33" s="91"/>
      <c r="K33" s="498">
        <f>Calculations!G52</f>
        <v>0</v>
      </c>
      <c r="L33" s="499"/>
      <c r="M33" s="2"/>
      <c r="P33" s="83"/>
      <c r="Q33" s="83"/>
      <c r="R33" s="83"/>
      <c r="S33" s="83"/>
      <c r="T33" s="83"/>
    </row>
    <row r="34" spans="1:24" ht="18" customHeight="1" thickBot="1" x14ac:dyDescent="0.3">
      <c r="A34" s="507"/>
      <c r="B34" s="523"/>
      <c r="C34" s="164">
        <f>Calculations!F53</f>
        <v>-1</v>
      </c>
      <c r="D34" s="259" t="s">
        <v>186</v>
      </c>
      <c r="E34" s="117"/>
      <c r="F34" s="117"/>
      <c r="G34" s="117"/>
      <c r="H34" s="117"/>
      <c r="I34" s="117"/>
      <c r="J34" s="117"/>
      <c r="K34" s="537">
        <f>Calculations!G54</f>
        <v>0</v>
      </c>
      <c r="L34" s="538"/>
      <c r="M34" s="2"/>
      <c r="P34" s="83"/>
      <c r="Q34" s="83"/>
      <c r="R34" s="83"/>
      <c r="S34" s="83"/>
      <c r="T34" s="83"/>
    </row>
    <row r="35" spans="1:24" ht="18" customHeight="1" thickBot="1" x14ac:dyDescent="0.35">
      <c r="A35" s="176"/>
      <c r="B35" s="161"/>
      <c r="C35" s="108"/>
      <c r="D35" s="2"/>
      <c r="E35" s="2"/>
      <c r="F35" s="2"/>
      <c r="G35" s="2"/>
      <c r="H35" s="2"/>
      <c r="I35" s="2"/>
      <c r="J35" s="2"/>
      <c r="K35" s="82"/>
      <c r="L35" s="82"/>
      <c r="M35" s="2"/>
    </row>
    <row r="36" spans="1:24" ht="18" customHeight="1" x14ac:dyDescent="0.3">
      <c r="A36" s="507" t="s">
        <v>50</v>
      </c>
      <c r="B36" s="528">
        <f>Calculations!E57</f>
        <v>-1</v>
      </c>
      <c r="C36" s="167">
        <f>Calculations!F60</f>
        <v>-1</v>
      </c>
      <c r="D36" s="122" t="s">
        <v>49</v>
      </c>
      <c r="E36" s="123"/>
      <c r="F36" s="123"/>
      <c r="G36" s="123"/>
      <c r="H36" s="123"/>
      <c r="I36" s="123"/>
      <c r="J36" s="123"/>
      <c r="K36" s="535">
        <f>IF(C36=0,"N/A",Calculations!G61)</f>
        <v>0</v>
      </c>
      <c r="L36" s="536"/>
      <c r="M36" s="2"/>
    </row>
    <row r="37" spans="1:24" ht="18" customHeight="1" x14ac:dyDescent="0.3">
      <c r="A37" s="507"/>
      <c r="B37" s="529"/>
      <c r="C37" s="168">
        <f>Calculations!F63</f>
        <v>-1</v>
      </c>
      <c r="D37" s="90" t="s">
        <v>41</v>
      </c>
      <c r="E37" s="90"/>
      <c r="F37" s="90"/>
      <c r="G37" s="90"/>
      <c r="H37" s="90"/>
      <c r="I37" s="90"/>
      <c r="J37" s="90"/>
      <c r="K37" s="514">
        <f>IF(C37=0,"N/A",Calculations!G64)</f>
        <v>0</v>
      </c>
      <c r="L37" s="515"/>
      <c r="M37" s="2"/>
      <c r="P37" s="83"/>
      <c r="Q37" s="83"/>
      <c r="R37" s="83"/>
      <c r="S37" s="83"/>
      <c r="T37" s="83"/>
      <c r="U37" s="83"/>
      <c r="V37" s="83"/>
      <c r="W37" s="83"/>
      <c r="X37" s="83"/>
    </row>
    <row r="38" spans="1:24" ht="18" customHeight="1" x14ac:dyDescent="0.3">
      <c r="A38" s="507"/>
      <c r="B38" s="529"/>
      <c r="C38" s="168">
        <f>Calculations!F66</f>
        <v>-1</v>
      </c>
      <c r="D38" s="90" t="s">
        <v>42</v>
      </c>
      <c r="E38" s="90"/>
      <c r="F38" s="90"/>
      <c r="G38" s="90"/>
      <c r="H38" s="90"/>
      <c r="I38" s="90"/>
      <c r="J38" s="90"/>
      <c r="K38" s="514">
        <f>IF(C38=0,"N/A",Calculations!G67)</f>
        <v>0</v>
      </c>
      <c r="L38" s="515"/>
      <c r="M38" s="2"/>
    </row>
    <row r="39" spans="1:24" ht="18" customHeight="1" x14ac:dyDescent="0.3">
      <c r="A39" s="507"/>
      <c r="B39" s="529"/>
      <c r="C39" s="168">
        <f>Calculations!F69</f>
        <v>-1</v>
      </c>
      <c r="D39" s="260" t="s">
        <v>173</v>
      </c>
      <c r="E39" s="90"/>
      <c r="F39" s="90"/>
      <c r="G39" s="90"/>
      <c r="H39" s="90"/>
      <c r="I39" s="90"/>
      <c r="J39" s="90"/>
      <c r="K39" s="514">
        <f>IF(C39=0,"N/A",Calculations!G70)</f>
        <v>0</v>
      </c>
      <c r="L39" s="515"/>
      <c r="M39" s="2"/>
    </row>
    <row r="40" spans="1:24" ht="18" customHeight="1" thickBot="1" x14ac:dyDescent="0.35">
      <c r="A40" s="507"/>
      <c r="B40" s="530"/>
      <c r="C40" s="169">
        <f>Calculations!F73</f>
        <v>-1</v>
      </c>
      <c r="D40" s="124" t="s">
        <v>43</v>
      </c>
      <c r="E40" s="124"/>
      <c r="F40" s="124"/>
      <c r="G40" s="124"/>
      <c r="H40" s="124"/>
      <c r="I40" s="124"/>
      <c r="J40" s="124"/>
      <c r="K40" s="512">
        <f>IF(C40=0,"N/A",Calculations!G74)</f>
        <v>0</v>
      </c>
      <c r="L40" s="513"/>
      <c r="M40" s="2"/>
    </row>
    <row r="41" spans="1:24" s="1" customFormat="1" ht="18" customHeight="1" thickBot="1" x14ac:dyDescent="0.35">
      <c r="A41" s="177"/>
      <c r="B41" s="178"/>
      <c r="C41" s="179"/>
      <c r="D41" s="180"/>
      <c r="E41" s="180"/>
      <c r="F41" s="180"/>
      <c r="G41" s="180"/>
      <c r="H41" s="180"/>
      <c r="I41" s="180"/>
      <c r="J41" s="180"/>
      <c r="K41" s="181"/>
      <c r="L41" s="182"/>
      <c r="M41" s="3"/>
    </row>
    <row r="42" spans="1:24" ht="18" customHeight="1" x14ac:dyDescent="0.25">
      <c r="A42" s="507" t="s">
        <v>46</v>
      </c>
      <c r="B42" s="187">
        <f>Calculations!E77</f>
        <v>-1</v>
      </c>
      <c r="C42" s="188">
        <f>Calculations!F78</f>
        <v>-1</v>
      </c>
      <c r="D42" s="118" t="s">
        <v>48</v>
      </c>
      <c r="E42" s="119"/>
      <c r="F42" s="119"/>
      <c r="G42" s="119"/>
      <c r="H42" s="119"/>
      <c r="I42" s="119"/>
      <c r="J42" s="119"/>
      <c r="K42" s="539">
        <f>Calculations!G79</f>
        <v>0</v>
      </c>
      <c r="L42" s="540"/>
      <c r="M42" s="2"/>
    </row>
    <row r="43" spans="1:24" ht="18" customHeight="1" thickBot="1" x14ac:dyDescent="0.3">
      <c r="A43" s="507"/>
      <c r="B43" s="165">
        <f>Calculations!E81</f>
        <v>-1</v>
      </c>
      <c r="C43" s="166">
        <f>Calculations!F82</f>
        <v>-1</v>
      </c>
      <c r="D43" s="120" t="s">
        <v>40</v>
      </c>
      <c r="E43" s="121"/>
      <c r="F43" s="121"/>
      <c r="G43" s="121"/>
      <c r="H43" s="121"/>
      <c r="I43" s="121"/>
      <c r="J43" s="121"/>
      <c r="K43" s="541">
        <f>IF(C43=0,"N/A",Calculations!G83)</f>
        <v>0</v>
      </c>
      <c r="L43" s="542"/>
      <c r="M43" s="2"/>
    </row>
    <row r="44" spans="1:24" ht="18" customHeight="1" thickBot="1" x14ac:dyDescent="0.35">
      <c r="A44" s="176"/>
      <c r="B44" s="161"/>
      <c r="C44" s="108"/>
      <c r="D44" s="2"/>
      <c r="E44" s="2"/>
      <c r="F44" s="2"/>
      <c r="G44" s="2"/>
      <c r="H44" s="2"/>
      <c r="I44" s="2"/>
      <c r="J44" s="2"/>
      <c r="K44" s="82"/>
      <c r="L44" s="82"/>
      <c r="M44" s="2"/>
    </row>
    <row r="45" spans="1:24" ht="18" customHeight="1" x14ac:dyDescent="0.3">
      <c r="A45" s="526" t="s">
        <v>44</v>
      </c>
      <c r="B45" s="531">
        <f>Calculations!E86</f>
        <v>-1</v>
      </c>
      <c r="C45" s="170">
        <f>Calculations!F87</f>
        <v>-1</v>
      </c>
      <c r="D45" s="329" t="s">
        <v>197</v>
      </c>
      <c r="E45" s="125"/>
      <c r="F45" s="125"/>
      <c r="G45" s="125"/>
      <c r="H45" s="125"/>
      <c r="I45" s="125"/>
      <c r="J45" s="125"/>
      <c r="K45" s="533">
        <f>IF(C45=0,"N/A",Calculations!G88)</f>
        <v>0</v>
      </c>
      <c r="L45" s="534"/>
      <c r="M45" s="2"/>
    </row>
    <row r="46" spans="1:24" ht="18" customHeight="1" x14ac:dyDescent="0.3">
      <c r="A46" s="526"/>
      <c r="B46" s="532"/>
      <c r="C46" s="261">
        <f>Calculations!F89</f>
        <v>-1</v>
      </c>
      <c r="D46" s="266" t="s">
        <v>174</v>
      </c>
      <c r="E46" s="262"/>
      <c r="F46" s="262"/>
      <c r="G46" s="262"/>
      <c r="H46" s="262"/>
      <c r="I46" s="262"/>
      <c r="J46" s="262"/>
      <c r="K46" s="494">
        <f>Calculations!G90</f>
        <v>0</v>
      </c>
      <c r="L46" s="495"/>
      <c r="M46" s="265"/>
    </row>
    <row r="47" spans="1:24" ht="18" customHeight="1" thickBot="1" x14ac:dyDescent="0.35">
      <c r="A47" s="526"/>
      <c r="B47" s="263">
        <f>Calculations!E91</f>
        <v>-1</v>
      </c>
      <c r="C47" s="263">
        <f>Calculations!F92</f>
        <v>-1</v>
      </c>
      <c r="D47" s="267" t="s">
        <v>175</v>
      </c>
      <c r="E47" s="264"/>
      <c r="F47" s="264"/>
      <c r="G47" s="264"/>
      <c r="H47" s="264"/>
      <c r="I47" s="264"/>
      <c r="J47" s="264"/>
      <c r="K47" s="496">
        <f>Calculations!G93</f>
        <v>0</v>
      </c>
      <c r="L47" s="497"/>
      <c r="M47" s="265"/>
    </row>
    <row r="48" spans="1:24" ht="18" customHeight="1" thickBot="1" x14ac:dyDescent="0.35">
      <c r="A48" s="355"/>
      <c r="B48" s="356"/>
      <c r="C48" s="161"/>
    </row>
    <row r="49" spans="1:12" ht="18" customHeight="1" thickBot="1" x14ac:dyDescent="0.35">
      <c r="A49" s="328" t="s">
        <v>247</v>
      </c>
      <c r="B49" s="268">
        <f>Calculations!E96</f>
        <v>-1</v>
      </c>
      <c r="C49" s="269">
        <f>Calculations!F97</f>
        <v>-1</v>
      </c>
      <c r="D49" s="270" t="s">
        <v>176</v>
      </c>
      <c r="E49" s="271"/>
      <c r="F49" s="271"/>
      <c r="G49" s="271"/>
      <c r="H49" s="271"/>
      <c r="I49" s="271"/>
      <c r="J49" s="271"/>
      <c r="K49" s="524">
        <f>Calculations!G98</f>
        <v>0</v>
      </c>
      <c r="L49" s="525"/>
    </row>
    <row r="50" spans="1:12" x14ac:dyDescent="0.25">
      <c r="C50" s="83"/>
    </row>
    <row r="51" spans="1:12" x14ac:dyDescent="0.25">
      <c r="C51" s="83"/>
    </row>
    <row r="52" spans="1:12" hidden="1" x14ac:dyDescent="0.25">
      <c r="C52" s="83"/>
    </row>
    <row r="53" spans="1:12" x14ac:dyDescent="0.25"/>
  </sheetData>
  <sheetProtection sheet="1" objects="1" scenarios="1"/>
  <mergeCells count="44">
    <mergeCell ref="K49:L49"/>
    <mergeCell ref="A45:A47"/>
    <mergeCell ref="F2:O3"/>
    <mergeCell ref="B36:B40"/>
    <mergeCell ref="B45:B46"/>
    <mergeCell ref="A27:A34"/>
    <mergeCell ref="K37:L37"/>
    <mergeCell ref="K38:L38"/>
    <mergeCell ref="K45:L45"/>
    <mergeCell ref="K36:L36"/>
    <mergeCell ref="K31:L31"/>
    <mergeCell ref="K34:L34"/>
    <mergeCell ref="K42:L42"/>
    <mergeCell ref="K22:L22"/>
    <mergeCell ref="K43:L43"/>
    <mergeCell ref="C16:C17"/>
    <mergeCell ref="A18:A24"/>
    <mergeCell ref="A36:A40"/>
    <mergeCell ref="B23:B24"/>
    <mergeCell ref="K24:L24"/>
    <mergeCell ref="K23:L23"/>
    <mergeCell ref="K25:L25"/>
    <mergeCell ref="B33:B34"/>
    <mergeCell ref="B31:B32"/>
    <mergeCell ref="A42:A43"/>
    <mergeCell ref="K27:L27"/>
    <mergeCell ref="K28:L28"/>
    <mergeCell ref="K29:L29"/>
    <mergeCell ref="K40:L40"/>
    <mergeCell ref="K39:L39"/>
    <mergeCell ref="K30:L30"/>
    <mergeCell ref="B27:B30"/>
    <mergeCell ref="K33:L33"/>
    <mergeCell ref="K46:L46"/>
    <mergeCell ref="K47:L47"/>
    <mergeCell ref="K32:L32"/>
    <mergeCell ref="B15:L15"/>
    <mergeCell ref="B16:B17"/>
    <mergeCell ref="K18:L18"/>
    <mergeCell ref="K19:L19"/>
    <mergeCell ref="K21:L21"/>
    <mergeCell ref="K20:L20"/>
    <mergeCell ref="D16:J17"/>
    <mergeCell ref="K16:L17"/>
  </mergeCells>
  <printOptions horizontalCentered="1" verticalCentered="1"/>
  <pageMargins left="0.2" right="0.2" top="0.25" bottom="0.25" header="0.3" footer="0.3"/>
  <pageSetup scale="4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244" id="{930F9D75-FA68-4238-AF93-743EE1A87556}">
            <x14:iconSet iconSet="3Symbols" showValue="0" custom="1">
              <x14:cfvo type="percent">
                <xm:f>0</xm:f>
              </x14:cfvo>
              <x14:cfvo type="num">
                <xm:f>0</xm:f>
              </x14:cfvo>
              <x14:cfvo type="num">
                <xm:f>1</xm:f>
              </x14:cfvo>
              <x14:cfIcon iconSet="NoIcons" iconId="0"/>
              <x14:cfIcon iconSet="3Symbols" iconId="0"/>
              <x14:cfIcon iconSet="3Symbols" iconId="2"/>
            </x14:iconSet>
          </x14:cfRule>
          <xm:sqref>C36:C41</xm:sqref>
        </x14:conditionalFormatting>
        <x14:conditionalFormatting xmlns:xm="http://schemas.microsoft.com/office/excel/2006/main">
          <x14:cfRule type="iconSet" priority="51" id="{D11EE27E-7533-4715-915B-3180D66E4D06}">
            <x14:iconSet iconSet="3Symbols" showValue="0" custom="1">
              <x14:cfvo type="percent">
                <xm:f>0</xm:f>
              </x14:cfvo>
              <x14:cfvo type="num">
                <xm:f>0</xm:f>
              </x14:cfvo>
              <x14:cfvo type="num">
                <xm:f>1</xm:f>
              </x14:cfvo>
              <x14:cfIcon iconSet="NoIcons" iconId="0"/>
              <x14:cfIcon iconSet="3Symbols" iconId="0"/>
              <x14:cfIcon iconSet="3Symbols" iconId="2"/>
            </x14:iconSet>
          </x14:cfRule>
          <xm:sqref>B45</xm:sqref>
        </x14:conditionalFormatting>
        <x14:conditionalFormatting xmlns:xm="http://schemas.microsoft.com/office/excel/2006/main">
          <x14:cfRule type="iconSet" priority="48" id="{B8B8F8AD-CA10-4F75-8F2F-AB7E2A6F4EAF}">
            <x14:iconSet iconSet="3Symbols" showValue="0" custom="1">
              <x14:cfvo type="percent">
                <xm:f>0</xm:f>
              </x14:cfvo>
              <x14:cfvo type="num">
                <xm:f>0</xm:f>
              </x14:cfvo>
              <x14:cfvo type="num">
                <xm:f>1</xm:f>
              </x14:cfvo>
              <x14:cfIcon iconSet="NoIcons" iconId="0"/>
              <x14:cfIcon iconSet="3Symbols" iconId="0"/>
              <x14:cfIcon iconSet="3Symbols" iconId="2"/>
            </x14:iconSet>
          </x14:cfRule>
          <xm:sqref>B36:B41</xm:sqref>
        </x14:conditionalFormatting>
        <x14:conditionalFormatting xmlns:xm="http://schemas.microsoft.com/office/excel/2006/main">
          <x14:cfRule type="iconSet" priority="55" id="{9ED60756-ABEA-408A-B5C9-130A48B3F907}">
            <x14:iconSet iconSet="3Symbols" showValue="0" custom="1">
              <x14:cfvo type="percent">
                <xm:f>0</xm:f>
              </x14:cfvo>
              <x14:cfvo type="num">
                <xm:f>0</xm:f>
              </x14:cfvo>
              <x14:cfvo type="num">
                <xm:f>1</xm:f>
              </x14:cfvo>
              <x14:cfIcon iconSet="NoIcons" iconId="0"/>
              <x14:cfIcon iconSet="3Symbols" iconId="0"/>
              <x14:cfIcon iconSet="3Symbols" iconId="2"/>
            </x14:iconSet>
          </x14:cfRule>
          <xm:sqref>B21:B22</xm:sqref>
        </x14:conditionalFormatting>
        <x14:conditionalFormatting xmlns:xm="http://schemas.microsoft.com/office/excel/2006/main">
          <x14:cfRule type="iconSet" priority="53" id="{B781BA78-0043-4113-8206-0DF0D5E75353}">
            <x14:iconSet iconSet="3Symbols" showValue="0" custom="1">
              <x14:cfvo type="percent">
                <xm:f>0</xm:f>
              </x14:cfvo>
              <x14:cfvo type="num">
                <xm:f>0</xm:f>
              </x14:cfvo>
              <x14:cfvo type="num">
                <xm:f>1</xm:f>
              </x14:cfvo>
              <x14:cfIcon iconSet="NoIcons" iconId="0"/>
              <x14:cfIcon iconSet="3Symbols" iconId="0"/>
              <x14:cfIcon iconSet="3Symbols" iconId="2"/>
            </x14:iconSet>
          </x14:cfRule>
          <xm:sqref>B42:B43</xm:sqref>
        </x14:conditionalFormatting>
        <x14:conditionalFormatting xmlns:xm="http://schemas.microsoft.com/office/excel/2006/main">
          <x14:cfRule type="iconSet" priority="50" id="{24FA73D0-5566-4FFA-95EC-CDEFF2B01C27}">
            <x14:iconSet iconSet="3Symbols" showValue="0" custom="1">
              <x14:cfvo type="percent">
                <xm:f>0</xm:f>
              </x14:cfvo>
              <x14:cfvo type="num">
                <xm:f>0</xm:f>
              </x14:cfvo>
              <x14:cfvo type="num">
                <xm:f>1</xm:f>
              </x14:cfvo>
              <x14:cfIcon iconSet="NoIcons" iconId="0"/>
              <x14:cfIcon iconSet="3Symbols" iconId="0"/>
              <x14:cfIcon iconSet="3Symbols" iconId="2"/>
            </x14:iconSet>
          </x14:cfRule>
          <xm:sqref>B23</xm:sqref>
        </x14:conditionalFormatting>
        <x14:conditionalFormatting xmlns:xm="http://schemas.microsoft.com/office/excel/2006/main">
          <x14:cfRule type="iconSet" priority="49" id="{C6687226-DE4F-4AF9-946D-CCDDC25B02C4}">
            <x14:iconSet iconSet="3Symbols" showValue="0" custom="1">
              <x14:cfvo type="percent">
                <xm:f>0</xm:f>
              </x14:cfvo>
              <x14:cfvo type="num">
                <xm:f>0</xm:f>
              </x14:cfvo>
              <x14:cfvo type="num">
                <xm:f>1</xm:f>
              </x14:cfvo>
              <x14:cfIcon iconSet="NoIcons" iconId="0"/>
              <x14:cfIcon iconSet="3Symbols" iconId="0"/>
              <x14:cfIcon iconSet="3Symbols" iconId="2"/>
            </x14:iconSet>
          </x14:cfRule>
          <xm:sqref>B18:B20</xm:sqref>
        </x14:conditionalFormatting>
        <x14:conditionalFormatting xmlns:xm="http://schemas.microsoft.com/office/excel/2006/main">
          <x14:cfRule type="iconSet" priority="15" id="{628AA4A1-EC9F-457B-86C7-AD7D9677C5FD}">
            <x14:iconSet custom="1">
              <x14:cfvo type="percent">
                <xm:f>0</xm:f>
              </x14:cfvo>
              <x14:cfvo type="num">
                <xm:f>0</xm:f>
              </x14:cfvo>
              <x14:cfvo type="num">
                <xm:f>1</xm:f>
              </x14:cfvo>
              <x14:cfIcon iconSet="3Symbols" iconId="0"/>
              <x14:cfIcon iconSet="3Symbols" iconId="0"/>
              <x14:cfIcon iconSet="3Symbols" iconId="2"/>
            </x14:iconSet>
          </x14:cfRule>
          <xm:sqref>R21</xm:sqref>
        </x14:conditionalFormatting>
        <x14:conditionalFormatting xmlns:xm="http://schemas.microsoft.com/office/excel/2006/main">
          <x14:cfRule type="iconSet" priority="14" id="{AACE74C9-03B9-400D-A866-6D4491788296}">
            <x14:iconSet showValue="0" custom="1">
              <x14:cfvo type="percent">
                <xm:f>0</xm:f>
              </x14:cfvo>
              <x14:cfvo type="num">
                <xm:f>0</xm:f>
              </x14:cfvo>
              <x14:cfvo type="num">
                <xm:f>1</xm:f>
              </x14:cfvo>
              <x14:cfIcon iconSet="NoIcons" iconId="0"/>
              <x14:cfIcon iconSet="3Symbols" iconId="0"/>
              <x14:cfIcon iconSet="3Symbols" iconId="2"/>
            </x14:iconSet>
          </x14:cfRule>
          <xm:sqref>B27 B31</xm:sqref>
        </x14:conditionalFormatting>
        <x14:conditionalFormatting xmlns:xm="http://schemas.microsoft.com/office/excel/2006/main">
          <x14:cfRule type="iconSet" priority="13" id="{3741E9DA-323B-486F-A313-665D6FBDC609}">
            <x14:iconSet iconSet="3Symbols" showValue="0" custom="1">
              <x14:cfvo type="percent">
                <xm:f>0</xm:f>
              </x14:cfvo>
              <x14:cfvo type="num">
                <xm:f>0</xm:f>
              </x14:cfvo>
              <x14:cfvo type="num">
                <xm:f>1</xm:f>
              </x14:cfvo>
              <x14:cfIcon iconSet="NoIcons" iconId="0"/>
              <x14:cfIcon iconSet="3Symbols" iconId="0"/>
              <x14:cfIcon iconSet="3Symbols" iconId="2"/>
            </x14:iconSet>
          </x14:cfRule>
          <xm:sqref>C32</xm:sqref>
        </x14:conditionalFormatting>
        <x14:conditionalFormatting xmlns:xm="http://schemas.microsoft.com/office/excel/2006/main">
          <x14:cfRule type="iconSet" priority="12" id="{97B0B6A7-5746-4747-B81F-6F8C77EBD4F4}">
            <x14:iconSet showValue="0" custom="1">
              <x14:cfvo type="percent">
                <xm:f>0</xm:f>
              </x14:cfvo>
              <x14:cfvo type="num">
                <xm:f>0</xm:f>
              </x14:cfvo>
              <x14:cfvo type="num">
                <xm:f>1</xm:f>
              </x14:cfvo>
              <x14:cfIcon iconSet="NoIcons" iconId="0"/>
              <x14:cfIcon iconSet="3Symbols" iconId="0"/>
              <x14:cfIcon iconSet="3Symbols" iconId="2"/>
            </x14:iconSet>
          </x14:cfRule>
          <xm:sqref>B33</xm:sqref>
        </x14:conditionalFormatting>
        <x14:conditionalFormatting xmlns:xm="http://schemas.microsoft.com/office/excel/2006/main">
          <x14:cfRule type="iconSet" priority="11" id="{83C10931-8519-4505-958E-21C14B92F133}">
            <x14:iconSet iconSet="3Symbols" showValue="0" custom="1">
              <x14:cfvo type="percent">
                <xm:f>0</xm:f>
              </x14:cfvo>
              <x14:cfvo type="num">
                <xm:f>0</xm:f>
              </x14:cfvo>
              <x14:cfvo type="num">
                <xm:f>1</xm:f>
              </x14:cfvo>
              <x14:cfIcon iconSet="NoIcons" iconId="0"/>
              <x14:cfIcon iconSet="3Symbols" iconId="0"/>
              <x14:cfIcon iconSet="3Symbols" iconId="2"/>
            </x14:iconSet>
          </x14:cfRule>
          <xm:sqref>C33</xm:sqref>
        </x14:conditionalFormatting>
        <x14:conditionalFormatting xmlns:xm="http://schemas.microsoft.com/office/excel/2006/main">
          <x14:cfRule type="iconSet" priority="9" id="{9342CC3A-0654-4259-A4D7-3A4377C2CD66}">
            <x14:iconSet iconSet="3Symbols" showValue="0" custom="1">
              <x14:cfvo type="percent">
                <xm:f>0</xm:f>
              </x14:cfvo>
              <x14:cfvo type="num">
                <xm:f>0</xm:f>
              </x14:cfvo>
              <x14:cfvo type="num">
                <xm:f>1</xm:f>
              </x14:cfvo>
              <x14:cfIcon iconSet="NoIcons" iconId="0"/>
              <x14:cfIcon iconSet="3Symbols" iconId="0"/>
              <x14:cfIcon iconSet="3Symbols" iconId="2"/>
            </x14:iconSet>
          </x14:cfRule>
          <xm:sqref>C46</xm:sqref>
        </x14:conditionalFormatting>
        <x14:conditionalFormatting xmlns:xm="http://schemas.microsoft.com/office/excel/2006/main">
          <x14:cfRule type="iconSet" priority="8" id="{62E42AE1-AADD-461C-B17A-AFB14811C470}">
            <x14:iconSet iconSet="3Symbols" showValue="0" custom="1">
              <x14:cfvo type="percent">
                <xm:f>0</xm:f>
              </x14:cfvo>
              <x14:cfvo type="num">
                <xm:f>0</xm:f>
              </x14:cfvo>
              <x14:cfvo type="num">
                <xm:f>1</xm:f>
              </x14:cfvo>
              <x14:cfIcon iconSet="NoIcons" iconId="0"/>
              <x14:cfIcon iconSet="3Symbols" iconId="0"/>
              <x14:cfIcon iconSet="3Symbols" iconId="2"/>
            </x14:iconSet>
          </x14:cfRule>
          <xm:sqref>B47</xm:sqref>
        </x14:conditionalFormatting>
        <x14:conditionalFormatting xmlns:xm="http://schemas.microsoft.com/office/excel/2006/main">
          <x14:cfRule type="iconSet" priority="6" id="{E6EE1B67-BB55-4072-B2CB-3662C8286DA9}">
            <x14:iconSet iconSet="3Symbols" showValue="0" custom="1">
              <x14:cfvo type="percent">
                <xm:f>0</xm:f>
              </x14:cfvo>
              <x14:cfvo type="num">
                <xm:f>0</xm:f>
              </x14:cfvo>
              <x14:cfvo type="num">
                <xm:f>1</xm:f>
              </x14:cfvo>
              <x14:cfIcon iconSet="NoIcons" iconId="0"/>
              <x14:cfIcon iconSet="3Symbols" iconId="0"/>
              <x14:cfIcon iconSet="3Symbols" iconId="2"/>
            </x14:iconSet>
          </x14:cfRule>
          <xm:sqref>C49</xm:sqref>
        </x14:conditionalFormatting>
        <x14:conditionalFormatting xmlns:xm="http://schemas.microsoft.com/office/excel/2006/main">
          <x14:cfRule type="iconSet" priority="7" id="{7E78A72F-248B-4A24-9350-A98E418C195D}">
            <x14:iconSet iconSet="3Symbols" showValue="0" custom="1">
              <x14:cfvo type="percent">
                <xm:f>0</xm:f>
              </x14:cfvo>
              <x14:cfvo type="num">
                <xm:f>0</xm:f>
              </x14:cfvo>
              <x14:cfvo type="num">
                <xm:f>1</xm:f>
              </x14:cfvo>
              <x14:cfIcon iconSet="NoIcons" iconId="0"/>
              <x14:cfIcon iconSet="3Symbols" iconId="0"/>
              <x14:cfIcon iconSet="3Symbols" iconId="2"/>
            </x14:iconSet>
          </x14:cfRule>
          <xm:sqref>B49</xm:sqref>
        </x14:conditionalFormatting>
        <x14:conditionalFormatting xmlns:xm="http://schemas.microsoft.com/office/excel/2006/main">
          <x14:cfRule type="iconSet" priority="2" id="{8EC9B22F-98F7-4176-A0C5-1679A82C775E}">
            <x14:iconSet iconSet="3Symbols" showValue="0" custom="1">
              <x14:cfvo type="percent">
                <xm:f>0</xm:f>
              </x14:cfvo>
              <x14:cfvo type="num">
                <xm:f>0</xm:f>
              </x14:cfvo>
              <x14:cfvo type="num">
                <xm:f>1</xm:f>
              </x14:cfvo>
              <x14:cfIcon iconSet="NoIcons" iconId="0"/>
              <x14:cfIcon iconSet="3Symbols" iconId="0"/>
              <x14:cfIcon iconSet="3Symbols" iconId="2"/>
            </x14:iconSet>
          </x14:cfRule>
          <xm:sqref>B25</xm:sqref>
        </x14:conditionalFormatting>
        <x14:conditionalFormatting xmlns:xm="http://schemas.microsoft.com/office/excel/2006/main">
          <x14:cfRule type="iconSet" priority="252" id="{969A899A-0F34-4D59-ACC2-15C6590D83B3}">
            <x14:iconSet iconSet="3Symbols" showValue="0" custom="1">
              <x14:cfvo type="percent">
                <xm:f>0</xm:f>
              </x14:cfvo>
              <x14:cfvo type="num">
                <xm:f>0</xm:f>
              </x14:cfvo>
              <x14:cfvo type="num">
                <xm:f>1</xm:f>
              </x14:cfvo>
              <x14:cfIcon iconSet="NoIcons" iconId="0"/>
              <x14:cfIcon iconSet="3Symbols" iconId="0"/>
              <x14:cfIcon iconSet="3Symbols" iconId="2"/>
            </x14:iconSet>
          </x14:cfRule>
          <xm:sqref>C47:C48 C34:C45 C18:C31</xm:sqref>
        </x14:conditionalFormatting>
      </x14:conditionalFormatting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topLeftCell="A4" workbookViewId="0">
      <selection activeCell="A24" sqref="A24"/>
    </sheetView>
  </sheetViews>
  <sheetFormatPr defaultRowHeight="15" x14ac:dyDescent="0.25"/>
  <cols>
    <col min="1" max="1" width="20.42578125" style="36" bestFit="1" customWidth="1"/>
    <col min="2" max="2" width="10.140625" style="1" bestFit="1" customWidth="1"/>
    <col min="3" max="3" width="13.140625" style="36" bestFit="1" customWidth="1"/>
    <col min="4" max="20" width="13.140625" style="36" customWidth="1"/>
    <col min="21" max="22" width="8.7109375" style="1" bestFit="1" customWidth="1"/>
    <col min="23" max="23" width="18.42578125" style="1" customWidth="1"/>
    <col min="24" max="24" width="18.7109375" bestFit="1" customWidth="1"/>
    <col min="25" max="25" width="13.140625" bestFit="1" customWidth="1"/>
  </cols>
  <sheetData>
    <row r="1" spans="1:26" x14ac:dyDescent="0.25">
      <c r="A1" s="73"/>
      <c r="B1" s="74" t="s">
        <v>28</v>
      </c>
    </row>
    <row r="2" spans="1:26" x14ac:dyDescent="0.25">
      <c r="A2" s="2" t="s">
        <v>29</v>
      </c>
      <c r="B2" s="75">
        <v>4.9000000000000004</v>
      </c>
    </row>
    <row r="3" spans="1:26" x14ac:dyDescent="0.25">
      <c r="A3" s="2" t="s">
        <v>30</v>
      </c>
      <c r="B3" s="75">
        <v>14.9</v>
      </c>
    </row>
    <row r="4" spans="1:26" x14ac:dyDescent="0.25">
      <c r="A4" s="2" t="s">
        <v>25</v>
      </c>
      <c r="B4" s="75">
        <v>19.899999999999999</v>
      </c>
      <c r="D4" s="1"/>
    </row>
    <row r="5" spans="1:26" x14ac:dyDescent="0.25">
      <c r="A5" s="2" t="s">
        <v>31</v>
      </c>
      <c r="B5" s="75">
        <v>60</v>
      </c>
    </row>
    <row r="6" spans="1:26" x14ac:dyDescent="0.25">
      <c r="A6" s="2"/>
      <c r="B6" s="75">
        <f>SUM(B2:B5)</f>
        <v>99.7</v>
      </c>
    </row>
    <row r="10" spans="1:26" ht="15.75" thickBot="1" x14ac:dyDescent="0.3"/>
    <row r="11" spans="1:26" ht="24" thickBot="1" x14ac:dyDescent="0.4">
      <c r="A11" s="216" t="s">
        <v>142</v>
      </c>
      <c r="B11" s="544" t="s">
        <v>32</v>
      </c>
      <c r="C11" s="545"/>
      <c r="D11" s="545"/>
      <c r="E11" s="545"/>
      <c r="F11" s="545"/>
      <c r="G11" s="545"/>
      <c r="H11" s="545"/>
      <c r="I11" s="545"/>
      <c r="J11" s="545"/>
      <c r="K11" s="545"/>
      <c r="L11" s="545"/>
      <c r="M11" s="545"/>
      <c r="N11" s="545"/>
      <c r="O11" s="545"/>
      <c r="P11" s="545"/>
      <c r="Q11" s="545"/>
      <c r="R11" s="545"/>
      <c r="S11" s="545"/>
      <c r="T11" s="545"/>
      <c r="U11" s="545"/>
      <c r="V11" s="545"/>
    </row>
    <row r="12" spans="1:26" x14ac:dyDescent="0.25">
      <c r="A12" s="151"/>
      <c r="B12" s="354" t="s">
        <v>26</v>
      </c>
      <c r="C12" s="207" t="str">
        <f>IF('Prevalence Questionnaire'!E7&lt;&gt;"",'Prevalence Questionnaire'!E5,"")</f>
        <v/>
      </c>
      <c r="D12" s="207" t="str">
        <f>IF('Prevalence Questionnaire'!F7&lt;&gt;"",'Prevalence Questionnaire'!F5,"")</f>
        <v/>
      </c>
      <c r="E12" s="207" t="str">
        <f>IF('Prevalence Questionnaire'!G7&lt;&gt;"",'Prevalence Questionnaire'!G5,"")</f>
        <v/>
      </c>
      <c r="F12" s="207" t="str">
        <f>IF('Prevalence Questionnaire'!H7&lt;&gt;"",'Prevalence Questionnaire'!H5,"")</f>
        <v/>
      </c>
      <c r="G12" s="207" t="str">
        <f>IF('Prevalence Questionnaire'!I7&lt;&gt;"",'Prevalence Questionnaire'!I5,"")</f>
        <v/>
      </c>
      <c r="H12" s="207" t="str">
        <f>IF('Prevalence Questionnaire'!J7&lt;&gt;"",'Prevalence Questionnaire'!J5,"")</f>
        <v/>
      </c>
      <c r="I12" s="207" t="str">
        <f>IF('Prevalence Questionnaire'!K7&lt;&gt;"",'Prevalence Questionnaire'!K5,"")</f>
        <v/>
      </c>
      <c r="J12" s="207" t="str">
        <f>IF('Prevalence Questionnaire'!L7&lt;&gt;"",'Prevalence Questionnaire'!L5,"")</f>
        <v/>
      </c>
      <c r="K12" s="207" t="str">
        <f>IF('Prevalence Questionnaire'!M7&lt;&gt;"",'Prevalence Questionnaire'!M5,"")</f>
        <v/>
      </c>
      <c r="L12" s="207" t="str">
        <f>IF('Prevalence Questionnaire'!N7&lt;&gt;"",'Prevalence Questionnaire'!N5,"")</f>
        <v/>
      </c>
      <c r="M12" s="207" t="str">
        <f>IF('Prevalence Questionnaire'!O7&lt;&gt;"",'Prevalence Questionnaire'!O5,"")</f>
        <v/>
      </c>
      <c r="N12" s="207" t="str">
        <f>IF('Prevalence Questionnaire'!P7&lt;&gt;"",'Prevalence Questionnaire'!P5,"")</f>
        <v/>
      </c>
      <c r="O12" s="207" t="str">
        <f>IF('Prevalence Questionnaire'!Q7&lt;&gt;"",'Prevalence Questionnaire'!Q5,"")</f>
        <v/>
      </c>
      <c r="P12" s="207" t="str">
        <f>IF('Prevalence Questionnaire'!R7&lt;&gt;"",'Prevalence Questionnaire'!R5,"")</f>
        <v/>
      </c>
      <c r="Q12" s="207" t="str">
        <f>IF('Prevalence Questionnaire'!S7&lt;&gt;"",'Prevalence Questionnaire'!S5,"")</f>
        <v/>
      </c>
      <c r="R12" s="207" t="str">
        <f>IF('Prevalence Questionnaire'!T7&lt;&gt;"",'Prevalence Questionnaire'!T5,"")</f>
        <v/>
      </c>
      <c r="S12" s="207" t="str">
        <f>IF('Prevalence Questionnaire'!U7&lt;&gt;"",'Prevalence Questionnaire'!U5,"")</f>
        <v/>
      </c>
      <c r="T12" s="207" t="str">
        <f>IF('Prevalence Questionnaire'!V7&lt;&gt;"",'Prevalence Questionnaire'!V5,"")</f>
        <v/>
      </c>
      <c r="U12" s="207" t="str">
        <f>IF('Prevalence Questionnaire'!W7&lt;&gt;"",'Prevalence Questionnaire'!W5,"")</f>
        <v/>
      </c>
      <c r="V12" s="207" t="str">
        <f>IF('Prevalence Questionnaire'!X7&lt;&gt;"",'Prevalence Questionnaire'!X5,"")</f>
        <v/>
      </c>
      <c r="W12" s="72"/>
    </row>
    <row r="13" spans="1:26" x14ac:dyDescent="0.25">
      <c r="A13" s="151" t="str">
        <f>IF('Prevalence Questionnaire'!D8&lt;&gt;"",'Prevalence Questionnaire'!D8,"Period 1")</f>
        <v>Period 1</v>
      </c>
      <c r="B13" s="131" t="str">
        <f>IF('Prevalence Questionnaire'!D7&lt;&gt;"",'Prevalence Questionnaire'!D7,"")</f>
        <v/>
      </c>
      <c r="C13" s="131" t="str">
        <f>IF('Prevalence Questionnaire'!E7&lt;&gt;"",'Prevalence Questionnaire'!E7,"")</f>
        <v/>
      </c>
      <c r="D13" s="131" t="str">
        <f>IF('Prevalence Questionnaire'!F7&lt;&gt;"",'Prevalence Questionnaire'!F7,"")</f>
        <v/>
      </c>
      <c r="E13" s="131" t="str">
        <f>IF('Prevalence Questionnaire'!G7&lt;&gt;"",'Prevalence Questionnaire'!G7,"")</f>
        <v/>
      </c>
      <c r="F13" s="131" t="str">
        <f>IF('Prevalence Questionnaire'!H7&lt;&gt;"",'Prevalence Questionnaire'!H7,"")</f>
        <v/>
      </c>
      <c r="G13" s="131" t="str">
        <f>IF('Prevalence Questionnaire'!I7&lt;&gt;"",'Prevalence Questionnaire'!I7,"")</f>
        <v/>
      </c>
      <c r="H13" s="131" t="str">
        <f>IF('Prevalence Questionnaire'!J7&lt;&gt;"",'Prevalence Questionnaire'!J7,"")</f>
        <v/>
      </c>
      <c r="I13" s="131" t="str">
        <f>IF('Prevalence Questionnaire'!K7&lt;&gt;"",'Prevalence Questionnaire'!K7,"")</f>
        <v/>
      </c>
      <c r="J13" s="131" t="str">
        <f>IF('Prevalence Questionnaire'!L7&lt;&gt;"",'Prevalence Questionnaire'!L7,"")</f>
        <v/>
      </c>
      <c r="K13" s="131" t="str">
        <f>IF('Prevalence Questionnaire'!M7&lt;&gt;"",'Prevalence Questionnaire'!M7,"")</f>
        <v/>
      </c>
      <c r="L13" s="131" t="str">
        <f>IF('Prevalence Questionnaire'!N7&lt;&gt;"",'Prevalence Questionnaire'!N7,"")</f>
        <v/>
      </c>
      <c r="M13" s="131" t="str">
        <f>IF('Prevalence Questionnaire'!O7&lt;&gt;"",'Prevalence Questionnaire'!O7,"")</f>
        <v/>
      </c>
      <c r="N13" s="131" t="str">
        <f>IF('Prevalence Questionnaire'!P7&lt;&gt;"",'Prevalence Questionnaire'!P7,"")</f>
        <v/>
      </c>
      <c r="O13" s="131" t="str">
        <f>IF('Prevalence Questionnaire'!Q7&lt;&gt;"",'Prevalence Questionnaire'!Q7,"")</f>
        <v/>
      </c>
      <c r="P13" s="131" t="str">
        <f>IF('Prevalence Questionnaire'!R7&lt;&gt;"",'Prevalence Questionnaire'!R7,"")</f>
        <v/>
      </c>
      <c r="Q13" s="131" t="str">
        <f>IF('Prevalence Questionnaire'!S7&lt;&gt;"",'Prevalence Questionnaire'!S7,"")</f>
        <v/>
      </c>
      <c r="R13" s="131" t="str">
        <f>IF('Prevalence Questionnaire'!T7&lt;&gt;"",'Prevalence Questionnaire'!T7,"")</f>
        <v/>
      </c>
      <c r="S13" s="131" t="str">
        <f>IF('Prevalence Questionnaire'!U7&lt;&gt;"",'Prevalence Questionnaire'!U7,"")</f>
        <v/>
      </c>
      <c r="T13" s="131" t="str">
        <f>IF('Prevalence Questionnaire'!V7&lt;&gt;"",'Prevalence Questionnaire'!V7,"")</f>
        <v/>
      </c>
      <c r="U13" s="131" t="str">
        <f>IF('Prevalence Questionnaire'!W7&lt;&gt;"",'Prevalence Questionnaire'!W7,"")</f>
        <v/>
      </c>
      <c r="V13" s="131" t="str">
        <f>IF('Prevalence Questionnaire'!X7&lt;&gt;"",'Prevalence Questionnaire'!X7,"")</f>
        <v/>
      </c>
      <c r="W13" s="3"/>
      <c r="Z13" s="1"/>
    </row>
    <row r="14" spans="1:26" x14ac:dyDescent="0.25">
      <c r="A14" s="151" t="str">
        <f>IF('Prevalence Questionnaire'!D10&lt;&gt;"",'Prevalence Questionnaire'!D10,"Period 2")</f>
        <v>Period 2</v>
      </c>
      <c r="B14" s="131" t="str">
        <f>IF('Prevalence Questionnaire'!D9&lt;&gt;"",'Prevalence Questionnaire'!D9,"")</f>
        <v/>
      </c>
      <c r="C14" s="131" t="str">
        <f>IF('Prevalence Questionnaire'!E9&lt;&gt;"",'Prevalence Questionnaire'!E9,"")</f>
        <v/>
      </c>
      <c r="D14" s="131" t="str">
        <f>IF('Prevalence Questionnaire'!F9&lt;&gt;"",'Prevalence Questionnaire'!F9,"")</f>
        <v/>
      </c>
      <c r="E14" s="131" t="str">
        <f>IF('Prevalence Questionnaire'!G9&lt;&gt;"",'Prevalence Questionnaire'!G9,"")</f>
        <v/>
      </c>
      <c r="F14" s="131" t="str">
        <f>IF('Prevalence Questionnaire'!H9&lt;&gt;"",'Prevalence Questionnaire'!H9,"")</f>
        <v/>
      </c>
      <c r="G14" s="131" t="str">
        <f>IF('Prevalence Questionnaire'!I9&lt;&gt;"",'Prevalence Questionnaire'!I9,"")</f>
        <v/>
      </c>
      <c r="H14" s="131" t="str">
        <f>IF('Prevalence Questionnaire'!J9&lt;&gt;"",'Prevalence Questionnaire'!J9,"")</f>
        <v/>
      </c>
      <c r="I14" s="131" t="str">
        <f>IF('Prevalence Questionnaire'!K9&lt;&gt;"",'Prevalence Questionnaire'!K9,"")</f>
        <v/>
      </c>
      <c r="J14" s="131" t="str">
        <f>IF('Prevalence Questionnaire'!L9&lt;&gt;"",'Prevalence Questionnaire'!L9,"")</f>
        <v/>
      </c>
      <c r="K14" s="131" t="str">
        <f>IF('Prevalence Questionnaire'!M9&lt;&gt;"",'Prevalence Questionnaire'!M9,"")</f>
        <v/>
      </c>
      <c r="L14" s="131" t="str">
        <f>IF('Prevalence Questionnaire'!N9&lt;&gt;"",'Prevalence Questionnaire'!N9,"")</f>
        <v/>
      </c>
      <c r="M14" s="131" t="str">
        <f>IF('Prevalence Questionnaire'!O9&lt;&gt;"",'Prevalence Questionnaire'!O9,"")</f>
        <v/>
      </c>
      <c r="N14" s="131" t="str">
        <f>IF('Prevalence Questionnaire'!P9&lt;&gt;"",'Prevalence Questionnaire'!P9,"")</f>
        <v/>
      </c>
      <c r="O14" s="131" t="str">
        <f>IF('Prevalence Questionnaire'!Q9&lt;&gt;"",'Prevalence Questionnaire'!Q9,"")</f>
        <v/>
      </c>
      <c r="P14" s="131" t="str">
        <f>IF('Prevalence Questionnaire'!R9&lt;&gt;"",'Prevalence Questionnaire'!R9,"")</f>
        <v/>
      </c>
      <c r="Q14" s="131" t="str">
        <f>IF('Prevalence Questionnaire'!S9&lt;&gt;"",'Prevalence Questionnaire'!S9,"")</f>
        <v/>
      </c>
      <c r="R14" s="131" t="str">
        <f>IF('Prevalence Questionnaire'!T9&lt;&gt;"",'Prevalence Questionnaire'!T9,"")</f>
        <v/>
      </c>
      <c r="S14" s="131" t="str">
        <f>IF('Prevalence Questionnaire'!U9&lt;&gt;"",'Prevalence Questionnaire'!U9,"")</f>
        <v/>
      </c>
      <c r="T14" s="131" t="str">
        <f>IF('Prevalence Questionnaire'!V9&lt;&gt;"",'Prevalence Questionnaire'!V9,"")</f>
        <v/>
      </c>
      <c r="U14" s="131" t="str">
        <f>IF('Prevalence Questionnaire'!W9&lt;&gt;"",'Prevalence Questionnaire'!W9,"")</f>
        <v/>
      </c>
      <c r="V14" s="131" t="str">
        <f>IF('Prevalence Questionnaire'!X9&lt;&gt;"",'Prevalence Questionnaire'!X9,"")</f>
        <v/>
      </c>
      <c r="W14" s="3"/>
      <c r="Z14" s="1"/>
    </row>
    <row r="15" spans="1:26" ht="15.75" thickBot="1" x14ac:dyDescent="0.3">
      <c r="A15" s="186"/>
      <c r="B15" s="546" t="s">
        <v>27</v>
      </c>
      <c r="C15" s="547"/>
      <c r="D15" s="547"/>
      <c r="E15" s="547"/>
      <c r="F15" s="547"/>
      <c r="G15" s="547"/>
      <c r="H15" s="547"/>
      <c r="I15" s="547"/>
      <c r="J15" s="547"/>
      <c r="K15" s="547"/>
      <c r="L15" s="547"/>
      <c r="M15" s="547"/>
      <c r="N15" s="547"/>
      <c r="O15" s="547"/>
      <c r="P15" s="547"/>
      <c r="Q15" s="547"/>
      <c r="R15" s="547"/>
      <c r="S15" s="547"/>
      <c r="T15" s="547"/>
      <c r="U15" s="547"/>
      <c r="V15" s="547"/>
      <c r="W15" s="3"/>
      <c r="Z15" s="1"/>
    </row>
    <row r="16" spans="1:26" ht="15.75" thickTop="1" x14ac:dyDescent="0.25">
      <c r="A16" s="77"/>
      <c r="B16" s="206" t="s">
        <v>26</v>
      </c>
      <c r="C16" s="207" t="str">
        <f t="shared" ref="C16:V16" si="0">C12</f>
        <v/>
      </c>
      <c r="D16" s="207" t="str">
        <f t="shared" si="0"/>
        <v/>
      </c>
      <c r="E16" s="207" t="str">
        <f t="shared" si="0"/>
        <v/>
      </c>
      <c r="F16" s="207" t="str">
        <f t="shared" si="0"/>
        <v/>
      </c>
      <c r="G16" s="207" t="str">
        <f t="shared" si="0"/>
        <v/>
      </c>
      <c r="H16" s="207" t="str">
        <f t="shared" si="0"/>
        <v/>
      </c>
      <c r="I16" s="207" t="str">
        <f t="shared" si="0"/>
        <v/>
      </c>
      <c r="J16" s="207" t="str">
        <f t="shared" si="0"/>
        <v/>
      </c>
      <c r="K16" s="207" t="str">
        <f t="shared" si="0"/>
        <v/>
      </c>
      <c r="L16" s="207" t="str">
        <f t="shared" si="0"/>
        <v/>
      </c>
      <c r="M16" s="207" t="str">
        <f t="shared" si="0"/>
        <v/>
      </c>
      <c r="N16" s="207" t="str">
        <f t="shared" si="0"/>
        <v/>
      </c>
      <c r="O16" s="207" t="str">
        <f t="shared" si="0"/>
        <v/>
      </c>
      <c r="P16" s="207" t="str">
        <f t="shared" si="0"/>
        <v/>
      </c>
      <c r="Q16" s="207" t="str">
        <f t="shared" si="0"/>
        <v/>
      </c>
      <c r="R16" s="207" t="str">
        <f t="shared" si="0"/>
        <v/>
      </c>
      <c r="S16" s="207" t="str">
        <f t="shared" si="0"/>
        <v/>
      </c>
      <c r="T16" s="207" t="str">
        <f t="shared" si="0"/>
        <v/>
      </c>
      <c r="U16" s="207" t="str">
        <f t="shared" si="0"/>
        <v/>
      </c>
      <c r="V16" s="207" t="str">
        <f t="shared" si="0"/>
        <v/>
      </c>
      <c r="W16" s="3"/>
      <c r="Z16" s="1"/>
    </row>
    <row r="17" spans="1:26" x14ac:dyDescent="0.25">
      <c r="A17" s="151" t="str">
        <f>A13</f>
        <v>Period 1</v>
      </c>
      <c r="B17" s="131" t="str">
        <f>IF('Prevalence Questionnaire'!D13&lt;&gt;"",'Prevalence Questionnaire'!D13,"")</f>
        <v/>
      </c>
      <c r="C17" s="131" t="str">
        <f>IF('Prevalence Questionnaire'!E13&lt;&gt;"",'Prevalence Questionnaire'!E13,"")</f>
        <v/>
      </c>
      <c r="D17" s="131" t="str">
        <f>IF('Prevalence Questionnaire'!F13&lt;&gt;"",'Prevalence Questionnaire'!F13,"")</f>
        <v/>
      </c>
      <c r="E17" s="131" t="str">
        <f>IF('Prevalence Questionnaire'!G13&lt;&gt;"",'Prevalence Questionnaire'!G13,"")</f>
        <v/>
      </c>
      <c r="F17" s="131" t="str">
        <f>IF('Prevalence Questionnaire'!H13&lt;&gt;"",'Prevalence Questionnaire'!H13,"")</f>
        <v/>
      </c>
      <c r="G17" s="131" t="str">
        <f>IF('Prevalence Questionnaire'!I13&lt;&gt;"",'Prevalence Questionnaire'!I13,"")</f>
        <v/>
      </c>
      <c r="H17" s="131" t="str">
        <f>IF('Prevalence Questionnaire'!J13&lt;&gt;"",'Prevalence Questionnaire'!J13,"")</f>
        <v/>
      </c>
      <c r="I17" s="131" t="str">
        <f>IF('Prevalence Questionnaire'!K13&lt;&gt;"",'Prevalence Questionnaire'!K13,"")</f>
        <v/>
      </c>
      <c r="J17" s="131" t="str">
        <f>IF('Prevalence Questionnaire'!L13&lt;&gt;"",'Prevalence Questionnaire'!L13,"")</f>
        <v/>
      </c>
      <c r="K17" s="131" t="str">
        <f>IF('Prevalence Questionnaire'!M13&lt;&gt;"",'Prevalence Questionnaire'!M13,"")</f>
        <v/>
      </c>
      <c r="L17" s="131" t="str">
        <f>IF('Prevalence Questionnaire'!N13&lt;&gt;"",'Prevalence Questionnaire'!N13,"")</f>
        <v/>
      </c>
      <c r="M17" s="131" t="str">
        <f>IF('Prevalence Questionnaire'!O13&lt;&gt;"",'Prevalence Questionnaire'!O13,"")</f>
        <v/>
      </c>
      <c r="N17" s="131" t="str">
        <f>IF('Prevalence Questionnaire'!P13&lt;&gt;"",'Prevalence Questionnaire'!P13,"")</f>
        <v/>
      </c>
      <c r="O17" s="131" t="str">
        <f>IF('Prevalence Questionnaire'!Q13&lt;&gt;"",'Prevalence Questionnaire'!Q13,"")</f>
        <v/>
      </c>
      <c r="P17" s="131" t="str">
        <f>IF('Prevalence Questionnaire'!R13&lt;&gt;"",'Prevalence Questionnaire'!R13,"")</f>
        <v/>
      </c>
      <c r="Q17" s="131" t="str">
        <f>IF('Prevalence Questionnaire'!S13&lt;&gt;"",'Prevalence Questionnaire'!S13,"")</f>
        <v/>
      </c>
      <c r="R17" s="131" t="str">
        <f>IF('Prevalence Questionnaire'!T13&lt;&gt;"",'Prevalence Questionnaire'!T13,"")</f>
        <v/>
      </c>
      <c r="S17" s="131" t="str">
        <f>IF('Prevalence Questionnaire'!U13&lt;&gt;"",'Prevalence Questionnaire'!U13,"")</f>
        <v/>
      </c>
      <c r="T17" s="131" t="str">
        <f>IF('Prevalence Questionnaire'!V13&lt;&gt;"",'Prevalence Questionnaire'!V13,"")</f>
        <v/>
      </c>
      <c r="U17" s="131" t="str">
        <f>IF('Prevalence Questionnaire'!W13&lt;&gt;"",'Prevalence Questionnaire'!W13,"")</f>
        <v/>
      </c>
      <c r="V17" s="131" t="str">
        <f>IF('Prevalence Questionnaire'!X13&lt;&gt;"",'Prevalence Questionnaire'!X13,"")</f>
        <v/>
      </c>
      <c r="W17" s="3"/>
      <c r="Z17" s="1"/>
    </row>
    <row r="18" spans="1:26" x14ac:dyDescent="0.25">
      <c r="A18" s="151" t="str">
        <f>A14</f>
        <v>Period 2</v>
      </c>
      <c r="B18" s="131" t="str">
        <f>IF('Prevalence Questionnaire'!D15&lt;&gt;"",'Prevalence Questionnaire'!D15,"")</f>
        <v/>
      </c>
      <c r="C18" s="131" t="str">
        <f>IF('Prevalence Questionnaire'!E15&lt;&gt;"",'Prevalence Questionnaire'!E15,"")</f>
        <v/>
      </c>
      <c r="D18" s="131" t="str">
        <f>IF('Prevalence Questionnaire'!F15&lt;&gt;"",'Prevalence Questionnaire'!F15,"")</f>
        <v/>
      </c>
      <c r="E18" s="131" t="str">
        <f>IF('Prevalence Questionnaire'!G15&lt;&gt;"",'Prevalence Questionnaire'!G15,"")</f>
        <v/>
      </c>
      <c r="F18" s="131" t="str">
        <f>IF('Prevalence Questionnaire'!H15&lt;&gt;"",'Prevalence Questionnaire'!H15,"")</f>
        <v/>
      </c>
      <c r="G18" s="131" t="str">
        <f>IF('Prevalence Questionnaire'!I15&lt;&gt;"",'Prevalence Questionnaire'!I15,"")</f>
        <v/>
      </c>
      <c r="H18" s="131" t="str">
        <f>IF('Prevalence Questionnaire'!J15&lt;&gt;"",'Prevalence Questionnaire'!J15,"")</f>
        <v/>
      </c>
      <c r="I18" s="131" t="str">
        <f>IF('Prevalence Questionnaire'!K15&lt;&gt;"",'Prevalence Questionnaire'!K15,"")</f>
        <v/>
      </c>
      <c r="J18" s="131" t="str">
        <f>IF('Prevalence Questionnaire'!L15&lt;&gt;"",'Prevalence Questionnaire'!L15,"")</f>
        <v/>
      </c>
      <c r="K18" s="131" t="str">
        <f>IF('Prevalence Questionnaire'!M15&lt;&gt;"",'Prevalence Questionnaire'!M15,"")</f>
        <v/>
      </c>
      <c r="L18" s="131" t="str">
        <f>IF('Prevalence Questionnaire'!N15&lt;&gt;"",'Prevalence Questionnaire'!N15,"")</f>
        <v/>
      </c>
      <c r="M18" s="131" t="str">
        <f>IF('Prevalence Questionnaire'!O15&lt;&gt;"",'Prevalence Questionnaire'!O15,"")</f>
        <v/>
      </c>
      <c r="N18" s="131" t="str">
        <f>IF('Prevalence Questionnaire'!P15&lt;&gt;"",'Prevalence Questionnaire'!P15,"")</f>
        <v/>
      </c>
      <c r="O18" s="131" t="str">
        <f>IF('Prevalence Questionnaire'!Q15&lt;&gt;"",'Prevalence Questionnaire'!Q15,"")</f>
        <v/>
      </c>
      <c r="P18" s="131" t="str">
        <f>IF('Prevalence Questionnaire'!R15&lt;&gt;"",'Prevalence Questionnaire'!R15,"")</f>
        <v/>
      </c>
      <c r="Q18" s="131" t="str">
        <f>IF('Prevalence Questionnaire'!S15&lt;&gt;"",'Prevalence Questionnaire'!S15,"")</f>
        <v/>
      </c>
      <c r="R18" s="131" t="str">
        <f>IF('Prevalence Questionnaire'!T15&lt;&gt;"",'Prevalence Questionnaire'!T15,"")</f>
        <v/>
      </c>
      <c r="S18" s="131" t="str">
        <f>IF('Prevalence Questionnaire'!U15&lt;&gt;"",'Prevalence Questionnaire'!U15,"")</f>
        <v/>
      </c>
      <c r="T18" s="131" t="str">
        <f>IF('Prevalence Questionnaire'!V15&lt;&gt;"",'Prevalence Questionnaire'!V15,"")</f>
        <v/>
      </c>
      <c r="U18" s="131" t="str">
        <f>IF('Prevalence Questionnaire'!W15&lt;&gt;"",'Prevalence Questionnaire'!W15,"")</f>
        <v/>
      </c>
      <c r="V18" s="131" t="str">
        <f>IF('Prevalence Questionnaire'!X15&lt;&gt;"",'Prevalence Questionnaire'!X15,"")</f>
        <v/>
      </c>
      <c r="W18" s="3"/>
      <c r="X18" s="3"/>
      <c r="Y18" s="76"/>
      <c r="Z18" s="1"/>
    </row>
    <row r="19" spans="1:26" ht="15.75" thickBot="1" x14ac:dyDescent="0.3">
      <c r="A19" s="77"/>
      <c r="B19" s="3"/>
      <c r="C19" s="3"/>
      <c r="D19" s="3"/>
      <c r="E19" s="3"/>
      <c r="F19" s="3"/>
      <c r="G19" s="3"/>
      <c r="H19" s="3"/>
      <c r="I19" s="3"/>
      <c r="J19" s="3"/>
      <c r="K19" s="3"/>
      <c r="L19" s="3"/>
      <c r="M19" s="3"/>
      <c r="N19" s="3"/>
      <c r="O19" s="3"/>
      <c r="P19" s="3"/>
      <c r="Q19" s="3"/>
      <c r="R19" s="3"/>
      <c r="S19" s="3"/>
      <c r="T19" s="3"/>
      <c r="U19" s="3"/>
      <c r="V19" s="3"/>
      <c r="W19" s="3"/>
      <c r="X19" s="3"/>
      <c r="Y19" s="76"/>
    </row>
    <row r="20" spans="1:26" ht="24" thickBot="1" x14ac:dyDescent="0.4">
      <c r="A20" s="548" t="s">
        <v>146</v>
      </c>
      <c r="B20" s="549"/>
      <c r="C20" s="549"/>
      <c r="D20" s="550"/>
      <c r="E20" s="3"/>
      <c r="F20" s="3"/>
      <c r="G20" s="3"/>
      <c r="H20" s="3"/>
      <c r="I20" s="3"/>
      <c r="J20" s="3"/>
      <c r="K20" s="3"/>
      <c r="L20" s="3"/>
      <c r="M20" s="3"/>
      <c r="N20" s="3"/>
      <c r="O20" s="3"/>
      <c r="P20" s="3"/>
      <c r="Q20" s="3"/>
      <c r="R20" s="3"/>
      <c r="S20" s="3"/>
      <c r="T20" s="3"/>
      <c r="U20" s="3"/>
      <c r="V20" s="3"/>
      <c r="W20" s="3"/>
      <c r="X20" s="3"/>
      <c r="Y20" s="76"/>
    </row>
    <row r="21" spans="1:26" x14ac:dyDescent="0.25">
      <c r="C21" s="213" t="str">
        <f>IF('Prevalence Questionnaire'!E22="","Most Recent",'Prevalence Questionnaire'!E22)</f>
        <v>Most Recent</v>
      </c>
      <c r="D21" s="213" t="str">
        <f>IF('Prevalence Questionnaire'!G22="","Previous",'Prevalence Questionnaire'!G22)</f>
        <v>Previous</v>
      </c>
      <c r="E21" s="3"/>
      <c r="F21" s="3"/>
      <c r="G21" s="3"/>
      <c r="H21" s="3"/>
      <c r="I21" s="3"/>
      <c r="J21" s="3"/>
      <c r="K21" s="3"/>
      <c r="L21" s="3"/>
      <c r="M21" s="3"/>
      <c r="N21" s="3"/>
      <c r="O21" s="3"/>
      <c r="P21" s="3"/>
      <c r="Q21" s="3"/>
      <c r="R21" s="3"/>
      <c r="S21" s="3"/>
      <c r="T21" s="3"/>
      <c r="U21" s="3"/>
      <c r="V21" s="3"/>
      <c r="W21" s="3"/>
      <c r="X21" s="3"/>
      <c r="Y21" s="76"/>
      <c r="Z21" s="1"/>
    </row>
    <row r="22" spans="1:26" x14ac:dyDescent="0.25">
      <c r="A22" s="214" t="s">
        <v>3</v>
      </c>
      <c r="B22" s="1" t="s">
        <v>144</v>
      </c>
      <c r="C22" s="212">
        <f>'Prevalence Questionnaire'!D22</f>
        <v>0</v>
      </c>
      <c r="D22" s="212">
        <f>'Prevalence Questionnaire'!F22</f>
        <v>0</v>
      </c>
    </row>
    <row r="23" spans="1:26" x14ac:dyDescent="0.25">
      <c r="A23" s="213"/>
      <c r="B23" s="1" t="s">
        <v>143</v>
      </c>
      <c r="C23" s="212">
        <f>'Prevalence Questionnaire'!D23</f>
        <v>0</v>
      </c>
      <c r="D23" s="212">
        <f>'Prevalence Questionnaire'!F23</f>
        <v>0</v>
      </c>
    </row>
    <row r="24" spans="1:26" x14ac:dyDescent="0.25">
      <c r="A24" s="32" t="s">
        <v>248</v>
      </c>
      <c r="B24" s="1" t="s">
        <v>144</v>
      </c>
      <c r="C24" s="212">
        <f>'Prevalence Questionnaire'!D24</f>
        <v>0</v>
      </c>
      <c r="D24" s="212">
        <f>'Prevalence Questionnaire'!F24</f>
        <v>0</v>
      </c>
      <c r="X24" s="1"/>
      <c r="Y24" s="1"/>
    </row>
    <row r="25" spans="1:26" x14ac:dyDescent="0.25">
      <c r="A25" s="213"/>
      <c r="B25" s="1" t="s">
        <v>143</v>
      </c>
      <c r="C25" s="212">
        <f>'Prevalence Questionnaire'!D25</f>
        <v>0</v>
      </c>
      <c r="D25" s="212">
        <f>'Prevalence Questionnaire'!F25</f>
        <v>0</v>
      </c>
      <c r="X25" s="1"/>
      <c r="Y25" s="1"/>
    </row>
    <row r="26" spans="1:26" x14ac:dyDescent="0.25">
      <c r="A26" s="32" t="s">
        <v>147</v>
      </c>
      <c r="B26" s="1" t="s">
        <v>144</v>
      </c>
      <c r="C26" s="212">
        <f>'Prevalence Questionnaire'!D26</f>
        <v>0</v>
      </c>
      <c r="D26" s="212">
        <f>'Prevalence Questionnaire'!F26</f>
        <v>0</v>
      </c>
    </row>
    <row r="27" spans="1:26" x14ac:dyDescent="0.25">
      <c r="A27" s="213"/>
      <c r="B27" s="1" t="s">
        <v>143</v>
      </c>
      <c r="C27" s="212">
        <f>'Prevalence Questionnaire'!D27</f>
        <v>0</v>
      </c>
      <c r="D27" s="212">
        <f>'Prevalence Questionnaire'!F27</f>
        <v>0</v>
      </c>
    </row>
    <row r="28" spans="1:26" x14ac:dyDescent="0.25">
      <c r="A28" s="32" t="s">
        <v>148</v>
      </c>
      <c r="B28" s="1" t="s">
        <v>144</v>
      </c>
      <c r="C28" s="212">
        <f>'Prevalence Questionnaire'!D28</f>
        <v>0</v>
      </c>
      <c r="D28" s="212">
        <f>'Prevalence Questionnaire'!F28</f>
        <v>0</v>
      </c>
    </row>
    <row r="29" spans="1:26" x14ac:dyDescent="0.25">
      <c r="A29" s="71"/>
      <c r="B29" s="1" t="s">
        <v>143</v>
      </c>
      <c r="C29" s="212">
        <f>'Prevalence Questionnaire'!D29</f>
        <v>0</v>
      </c>
      <c r="D29" s="212">
        <f>'Prevalence Questionnaire'!F29</f>
        <v>0</v>
      </c>
      <c r="E29" s="196"/>
      <c r="F29" s="196"/>
      <c r="G29" s="196"/>
      <c r="H29" s="196"/>
      <c r="I29" s="196"/>
      <c r="J29" s="196"/>
      <c r="K29" s="196"/>
      <c r="L29" s="196"/>
      <c r="M29" s="196"/>
      <c r="N29" s="196"/>
      <c r="O29" s="196"/>
      <c r="P29" s="196"/>
      <c r="Q29" s="196"/>
      <c r="R29" s="196"/>
      <c r="S29" s="196"/>
      <c r="T29" s="196"/>
      <c r="U29" s="196"/>
      <c r="V29" s="23"/>
    </row>
    <row r="30" spans="1:26" ht="15.75" thickBot="1" x14ac:dyDescent="0.3">
      <c r="A30" s="1"/>
      <c r="B30" s="14"/>
      <c r="C30" s="71"/>
      <c r="D30" s="196"/>
      <c r="E30" s="196"/>
      <c r="F30" s="196"/>
      <c r="G30" s="196"/>
      <c r="H30" s="196"/>
      <c r="I30" s="196"/>
      <c r="J30" s="196"/>
      <c r="K30" s="196"/>
      <c r="L30" s="196"/>
      <c r="M30" s="196"/>
      <c r="N30" s="196"/>
      <c r="O30" s="196"/>
      <c r="P30" s="196"/>
      <c r="Q30" s="196"/>
      <c r="R30" s="196"/>
      <c r="S30" s="196"/>
      <c r="T30" s="196"/>
      <c r="U30" s="14"/>
      <c r="V30" s="14"/>
    </row>
    <row r="31" spans="1:26" ht="24" thickBot="1" x14ac:dyDescent="0.4">
      <c r="A31" s="548" t="s">
        <v>145</v>
      </c>
      <c r="B31" s="549"/>
      <c r="C31" s="549"/>
      <c r="D31" s="550"/>
      <c r="E31" s="196"/>
      <c r="F31" s="196"/>
      <c r="G31" s="196"/>
      <c r="H31" s="196"/>
      <c r="I31" s="196"/>
      <c r="J31" s="196"/>
      <c r="K31" s="196"/>
      <c r="L31" s="196"/>
      <c r="M31" s="196"/>
      <c r="N31" s="196"/>
      <c r="O31" s="196"/>
      <c r="P31" s="196"/>
      <c r="Q31" s="196"/>
      <c r="R31" s="196"/>
      <c r="S31" s="196"/>
      <c r="T31" s="196"/>
      <c r="U31" s="14"/>
      <c r="V31" s="14"/>
    </row>
    <row r="32" spans="1:26" x14ac:dyDescent="0.25">
      <c r="C32" s="213" t="str">
        <f>IF('Prevalence Questionnaire'!E32="","Most Recent",'Prevalence Questionnaire'!E32)</f>
        <v>Most Recent</v>
      </c>
      <c r="D32" s="213" t="str">
        <f>IF('Prevalence Questionnaire'!G32="","Previous",'Prevalence Questionnaire'!G32)</f>
        <v>Previous</v>
      </c>
      <c r="Z32" s="1"/>
    </row>
    <row r="33" spans="1:26" x14ac:dyDescent="0.25">
      <c r="A33" s="214" t="s">
        <v>149</v>
      </c>
      <c r="B33" s="1" t="s">
        <v>144</v>
      </c>
      <c r="C33" s="212">
        <f>'Prevalence Questionnaire'!D32</f>
        <v>0</v>
      </c>
      <c r="D33" s="212">
        <f>'Prevalence Questionnaire'!F32</f>
        <v>0</v>
      </c>
      <c r="Z33" s="1"/>
    </row>
    <row r="34" spans="1:26" x14ac:dyDescent="0.25">
      <c r="A34" s="213"/>
      <c r="B34" s="1" t="s">
        <v>143</v>
      </c>
      <c r="C34" s="212">
        <f>'Prevalence Questionnaire'!D33</f>
        <v>0</v>
      </c>
      <c r="D34" s="212">
        <f>'Prevalence Questionnaire'!F33</f>
        <v>0</v>
      </c>
    </row>
    <row r="35" spans="1:26" x14ac:dyDescent="0.25">
      <c r="A35" s="32" t="s">
        <v>150</v>
      </c>
      <c r="B35" s="1" t="s">
        <v>144</v>
      </c>
      <c r="C35" s="212">
        <f>'Prevalence Questionnaire'!D34</f>
        <v>0</v>
      </c>
      <c r="D35" s="212">
        <f>'Prevalence Questionnaire'!F34</f>
        <v>0</v>
      </c>
      <c r="E35" s="201"/>
      <c r="F35" s="201"/>
      <c r="G35" s="201"/>
      <c r="H35" s="201"/>
      <c r="I35" s="201"/>
      <c r="J35" s="201"/>
      <c r="K35" s="201"/>
      <c r="L35" s="201"/>
      <c r="M35" s="201"/>
      <c r="N35" s="201"/>
      <c r="O35" s="201"/>
      <c r="P35" s="201"/>
      <c r="Q35" s="201"/>
      <c r="R35" s="201"/>
      <c r="S35" s="201"/>
      <c r="T35" s="201"/>
      <c r="U35" s="201"/>
      <c r="V35" s="201"/>
      <c r="W35" s="3"/>
      <c r="X35" s="2"/>
      <c r="Y35" s="2"/>
    </row>
    <row r="36" spans="1:26" x14ac:dyDescent="0.25">
      <c r="A36" s="213"/>
      <c r="B36" s="1" t="s">
        <v>143</v>
      </c>
      <c r="C36" s="212">
        <f>'Prevalence Questionnaire'!D35</f>
        <v>0</v>
      </c>
      <c r="D36" s="212">
        <f>'Prevalence Questionnaire'!F35</f>
        <v>0</v>
      </c>
      <c r="E36" s="16"/>
      <c r="F36" s="16"/>
      <c r="G36" s="16"/>
      <c r="H36" s="16"/>
      <c r="I36" s="16"/>
      <c r="J36" s="16"/>
      <c r="K36" s="16"/>
      <c r="L36" s="16"/>
      <c r="M36" s="16"/>
      <c r="N36" s="16"/>
      <c r="O36" s="16"/>
      <c r="P36" s="16"/>
      <c r="Q36" s="16"/>
      <c r="R36" s="16"/>
      <c r="S36" s="16"/>
      <c r="T36" s="16"/>
      <c r="U36" s="3"/>
      <c r="V36" s="3"/>
      <c r="W36" s="3"/>
      <c r="X36" s="2"/>
      <c r="Y36" s="2"/>
    </row>
    <row r="37" spans="1:26" x14ac:dyDescent="0.25">
      <c r="A37" s="32" t="s">
        <v>151</v>
      </c>
      <c r="B37" s="1" t="s">
        <v>144</v>
      </c>
      <c r="C37" s="212">
        <f>'Prevalence Questionnaire'!D36</f>
        <v>0</v>
      </c>
      <c r="D37" s="212">
        <f>'Prevalence Questionnaire'!F36</f>
        <v>0</v>
      </c>
      <c r="E37" s="16"/>
      <c r="F37" s="16"/>
      <c r="G37" s="16"/>
      <c r="H37" s="16"/>
      <c r="I37" s="16"/>
      <c r="J37" s="16"/>
      <c r="K37" s="16"/>
      <c r="L37" s="16"/>
      <c r="M37" s="16"/>
      <c r="N37" s="16"/>
      <c r="O37" s="16"/>
      <c r="P37" s="16"/>
      <c r="Q37" s="16"/>
      <c r="R37" s="16"/>
      <c r="S37" s="16"/>
      <c r="T37" s="16"/>
      <c r="U37" s="3"/>
      <c r="V37" s="3"/>
      <c r="W37" s="3"/>
      <c r="X37" s="2"/>
      <c r="Y37" s="2"/>
    </row>
    <row r="38" spans="1:26" x14ac:dyDescent="0.25">
      <c r="A38" s="213"/>
      <c r="B38" s="1" t="s">
        <v>143</v>
      </c>
      <c r="C38" s="212">
        <f>'Prevalence Questionnaire'!D37</f>
        <v>0</v>
      </c>
      <c r="D38" s="212">
        <f>'Prevalence Questionnaire'!F37</f>
        <v>0</v>
      </c>
      <c r="E38" s="196"/>
      <c r="F38" s="196"/>
      <c r="G38" s="196"/>
      <c r="H38" s="196"/>
      <c r="I38" s="196"/>
      <c r="J38" s="196"/>
      <c r="K38" s="196"/>
      <c r="L38" s="196"/>
      <c r="M38" s="196"/>
      <c r="N38" s="196"/>
      <c r="O38" s="196"/>
      <c r="P38" s="196"/>
      <c r="Q38" s="196"/>
      <c r="R38" s="196"/>
      <c r="S38" s="196"/>
      <c r="T38" s="196"/>
      <c r="U38" s="196"/>
      <c r="V38" s="110"/>
    </row>
    <row r="39" spans="1:26" x14ac:dyDescent="0.25">
      <c r="A39" s="32" t="s">
        <v>152</v>
      </c>
      <c r="B39" s="1" t="s">
        <v>144</v>
      </c>
      <c r="C39" s="212">
        <f>'Prevalence Questionnaire'!D38</f>
        <v>0</v>
      </c>
      <c r="D39" s="212">
        <f>'Prevalence Questionnaire'!F38</f>
        <v>0</v>
      </c>
      <c r="E39" s="196"/>
      <c r="F39" s="196"/>
      <c r="G39" s="196"/>
      <c r="H39" s="196"/>
      <c r="I39" s="196"/>
      <c r="J39" s="196"/>
      <c r="K39" s="196"/>
      <c r="L39" s="196"/>
      <c r="M39" s="196"/>
      <c r="N39" s="196"/>
      <c r="O39" s="196"/>
      <c r="P39" s="196"/>
      <c r="Q39" s="196"/>
      <c r="R39" s="196"/>
      <c r="S39" s="196"/>
      <c r="T39" s="196"/>
      <c r="U39" s="196"/>
      <c r="V39" s="60"/>
    </row>
    <row r="40" spans="1:26" x14ac:dyDescent="0.25">
      <c r="A40" s="215"/>
      <c r="B40" s="1" t="s">
        <v>143</v>
      </c>
      <c r="C40" s="212">
        <f>'Prevalence Questionnaire'!D39</f>
        <v>0</v>
      </c>
      <c r="D40" s="212">
        <f>'Prevalence Questionnaire'!F39</f>
        <v>0</v>
      </c>
    </row>
    <row r="41" spans="1:26" x14ac:dyDescent="0.25">
      <c r="A41" s="215" t="s">
        <v>153</v>
      </c>
      <c r="B41" s="1" t="s">
        <v>144</v>
      </c>
      <c r="C41" s="212">
        <f>'Prevalence Questionnaire'!D40</f>
        <v>0</v>
      </c>
      <c r="D41" s="212">
        <f>'Prevalence Questionnaire'!F40</f>
        <v>0</v>
      </c>
    </row>
    <row r="42" spans="1:26" x14ac:dyDescent="0.25">
      <c r="A42" s="215"/>
      <c r="B42" s="1" t="s">
        <v>143</v>
      </c>
      <c r="C42" s="212">
        <f>'Prevalence Questionnaire'!D41</f>
        <v>0</v>
      </c>
      <c r="D42" s="212">
        <f>'Prevalence Questionnaire'!F41</f>
        <v>0</v>
      </c>
      <c r="E42" s="196"/>
      <c r="F42" s="196"/>
      <c r="G42" s="196"/>
      <c r="H42" s="196"/>
      <c r="I42" s="196"/>
      <c r="J42" s="196"/>
      <c r="K42" s="196"/>
      <c r="L42" s="196"/>
      <c r="M42" s="196"/>
      <c r="N42" s="196"/>
      <c r="O42" s="196"/>
      <c r="P42" s="196"/>
      <c r="Q42" s="196"/>
      <c r="R42" s="196"/>
      <c r="S42" s="196"/>
      <c r="T42" s="196"/>
      <c r="U42" s="196"/>
      <c r="V42" s="23"/>
    </row>
    <row r="43" spans="1:26" ht="15.75" thickBot="1" x14ac:dyDescent="0.3">
      <c r="A43" s="16"/>
      <c r="B43" s="3"/>
    </row>
    <row r="44" spans="1:26" ht="24" thickBot="1" x14ac:dyDescent="0.4">
      <c r="A44" s="548" t="s">
        <v>191</v>
      </c>
      <c r="B44" s="549"/>
      <c r="C44" s="549"/>
      <c r="D44" s="550"/>
      <c r="E44" s="78"/>
      <c r="F44" s="78"/>
      <c r="G44" s="78"/>
      <c r="H44" s="78"/>
      <c r="I44" s="78"/>
      <c r="J44" s="78"/>
      <c r="K44" s="78"/>
      <c r="L44" s="78"/>
      <c r="M44" s="78"/>
      <c r="N44" s="78"/>
      <c r="O44" s="78"/>
      <c r="P44" s="78"/>
      <c r="Q44" s="78"/>
      <c r="R44" s="78"/>
      <c r="S44" s="78"/>
      <c r="T44" s="78"/>
      <c r="Z44" s="2"/>
    </row>
    <row r="45" spans="1:26" x14ac:dyDescent="0.25">
      <c r="C45" s="213" t="str">
        <f>IF('Prevalence Questionnaire'!E44="","Most Recent",'Prevalence Questionnaire'!E44)</f>
        <v>Most Recent</v>
      </c>
      <c r="D45" s="213" t="s">
        <v>233</v>
      </c>
      <c r="E45" s="78"/>
      <c r="F45" s="78"/>
      <c r="G45" s="78"/>
      <c r="H45" s="78"/>
      <c r="I45" s="78"/>
      <c r="J45" s="78"/>
      <c r="K45" s="78"/>
      <c r="L45" s="78"/>
      <c r="M45" s="78"/>
      <c r="N45" s="78"/>
      <c r="O45" s="78"/>
      <c r="P45" s="78"/>
      <c r="Q45" s="78"/>
      <c r="R45" s="78"/>
      <c r="S45" s="78"/>
      <c r="T45" s="78"/>
      <c r="Z45" s="2"/>
    </row>
    <row r="46" spans="1:26" x14ac:dyDescent="0.25">
      <c r="A46" s="214" t="s">
        <v>228</v>
      </c>
      <c r="B46" s="1" t="s">
        <v>193</v>
      </c>
      <c r="C46" s="212">
        <f>'Prevalence Questionnaire'!D44</f>
        <v>0</v>
      </c>
      <c r="D46" s="212">
        <f>'Prevalence Questionnaire'!F44</f>
        <v>0</v>
      </c>
      <c r="Z46" s="2"/>
    </row>
    <row r="47" spans="1:26" x14ac:dyDescent="0.25">
      <c r="A47" s="214" t="s">
        <v>229</v>
      </c>
      <c r="B47" s="1" t="s">
        <v>193</v>
      </c>
      <c r="C47" s="212">
        <f>'Prevalence Questionnaire'!D45</f>
        <v>0</v>
      </c>
      <c r="D47" s="212">
        <f>'Prevalence Questionnaire'!F45</f>
        <v>0</v>
      </c>
      <c r="Z47" s="2"/>
    </row>
    <row r="48" spans="1:26" x14ac:dyDescent="0.25">
      <c r="A48" s="32" t="s">
        <v>230</v>
      </c>
      <c r="B48" s="1" t="s">
        <v>193</v>
      </c>
      <c r="C48" s="212">
        <f>'Prevalence Questionnaire'!D46</f>
        <v>0</v>
      </c>
      <c r="D48" s="212">
        <f>'Prevalence Questionnaire'!F46</f>
        <v>0</v>
      </c>
    </row>
    <row r="49" spans="1:26" x14ac:dyDescent="0.25">
      <c r="A49" s="32" t="s">
        <v>231</v>
      </c>
      <c r="B49" s="1" t="s">
        <v>193</v>
      </c>
      <c r="C49" s="212">
        <f>'Prevalence Questionnaire'!D47</f>
        <v>0</v>
      </c>
      <c r="D49" s="212">
        <f>'Prevalence Questionnaire'!F47</f>
        <v>0</v>
      </c>
    </row>
    <row r="50" spans="1:26" x14ac:dyDescent="0.25">
      <c r="A50" s="32" t="s">
        <v>232</v>
      </c>
      <c r="B50" s="1" t="s">
        <v>193</v>
      </c>
      <c r="C50" s="212">
        <f>'Prevalence Questionnaire'!D48</f>
        <v>0</v>
      </c>
      <c r="D50" s="212">
        <f>'Prevalence Questionnaire'!F48</f>
        <v>0</v>
      </c>
    </row>
    <row r="51" spans="1:26" x14ac:dyDescent="0.25">
      <c r="A51" s="32" t="s">
        <v>192</v>
      </c>
      <c r="B51" s="1" t="s">
        <v>193</v>
      </c>
      <c r="C51" s="212">
        <f>'Prevalence Questionnaire'!D49</f>
        <v>0</v>
      </c>
      <c r="D51" s="212">
        <f>'Prevalence Questionnaire'!F49</f>
        <v>0</v>
      </c>
      <c r="E51" s="196"/>
      <c r="F51" s="196"/>
      <c r="G51" s="196"/>
      <c r="H51" s="196"/>
      <c r="I51" s="196"/>
      <c r="J51" s="196"/>
      <c r="K51" s="196"/>
      <c r="L51" s="196"/>
      <c r="M51" s="196"/>
      <c r="N51" s="196"/>
      <c r="O51" s="196"/>
      <c r="P51" s="196"/>
      <c r="Q51" s="196"/>
      <c r="R51" s="196"/>
      <c r="S51" s="196"/>
      <c r="T51" s="196"/>
      <c r="U51" s="196"/>
      <c r="V51" s="110"/>
      <c r="Z51" s="1"/>
    </row>
    <row r="53" spans="1:26" x14ac:dyDescent="0.25">
      <c r="A53" s="110"/>
      <c r="B53" s="110"/>
    </row>
    <row r="54" spans="1:26" x14ac:dyDescent="0.25">
      <c r="A54" s="110"/>
      <c r="B54" s="110"/>
      <c r="X54" s="1"/>
      <c r="Y54" s="1"/>
    </row>
    <row r="55" spans="1:26" x14ac:dyDescent="0.25">
      <c r="X55" s="1"/>
      <c r="Y55" s="1"/>
    </row>
    <row r="56" spans="1:26" x14ac:dyDescent="0.25">
      <c r="X56" s="1"/>
      <c r="Y56" s="1"/>
    </row>
    <row r="57" spans="1:26" x14ac:dyDescent="0.25">
      <c r="X57" s="1"/>
      <c r="Y57" s="1"/>
    </row>
    <row r="61" spans="1:26" x14ac:dyDescent="0.25">
      <c r="X61" s="1"/>
      <c r="Y61" s="1"/>
    </row>
    <row r="62" spans="1:26" x14ac:dyDescent="0.25">
      <c r="Z62" s="1"/>
    </row>
    <row r="63" spans="1:26" x14ac:dyDescent="0.25">
      <c r="Z63" s="1"/>
    </row>
    <row r="64" spans="1:26" x14ac:dyDescent="0.25">
      <c r="Z64" s="1"/>
    </row>
    <row r="65" spans="1:26" x14ac:dyDescent="0.25">
      <c r="Z65" s="1"/>
    </row>
    <row r="69" spans="1:26" x14ac:dyDescent="0.25">
      <c r="C69" s="71"/>
      <c r="D69" s="196"/>
      <c r="E69" s="196"/>
      <c r="F69" s="196"/>
      <c r="G69" s="196"/>
      <c r="H69" s="196"/>
      <c r="I69" s="196"/>
      <c r="J69" s="196"/>
      <c r="K69" s="196"/>
      <c r="L69" s="196"/>
      <c r="M69" s="196"/>
      <c r="N69" s="196"/>
      <c r="O69" s="196"/>
      <c r="P69" s="196"/>
      <c r="Q69" s="196"/>
      <c r="R69" s="196"/>
      <c r="S69" s="196"/>
      <c r="T69" s="196"/>
      <c r="U69" s="196"/>
      <c r="V69" s="23"/>
      <c r="Z69" s="1"/>
    </row>
    <row r="72" spans="1:26" x14ac:dyDescent="0.25">
      <c r="C72" s="110"/>
      <c r="D72" s="196"/>
      <c r="E72" s="196"/>
      <c r="F72" s="196"/>
      <c r="G72" s="196"/>
      <c r="H72" s="196"/>
      <c r="I72" s="196"/>
      <c r="J72" s="196"/>
      <c r="K72" s="196"/>
      <c r="L72" s="196"/>
      <c r="M72" s="196"/>
      <c r="N72" s="196"/>
      <c r="O72" s="196"/>
      <c r="P72" s="196"/>
      <c r="Q72" s="196"/>
      <c r="R72" s="196"/>
      <c r="S72" s="196"/>
      <c r="T72" s="196"/>
      <c r="U72" s="196"/>
      <c r="V72" s="110"/>
    </row>
    <row r="73" spans="1:26" x14ac:dyDescent="0.25">
      <c r="A73" s="71"/>
      <c r="B73" s="23"/>
    </row>
    <row r="76" spans="1:26" x14ac:dyDescent="0.25">
      <c r="A76" s="110"/>
      <c r="B76" s="110"/>
    </row>
    <row r="81" spans="1:25" x14ac:dyDescent="0.25">
      <c r="C81" s="110"/>
      <c r="D81" s="196"/>
      <c r="E81" s="196"/>
      <c r="F81" s="196"/>
      <c r="G81" s="196"/>
      <c r="H81" s="196"/>
      <c r="I81" s="196"/>
      <c r="J81" s="196"/>
      <c r="K81" s="196"/>
      <c r="L81" s="196"/>
      <c r="M81" s="196"/>
      <c r="N81" s="196"/>
      <c r="O81" s="196"/>
      <c r="P81" s="196"/>
      <c r="Q81" s="196"/>
      <c r="R81" s="196"/>
      <c r="S81" s="196"/>
      <c r="T81" s="196"/>
      <c r="U81" s="196"/>
      <c r="V81" s="110"/>
    </row>
    <row r="85" spans="1:25" x14ac:dyDescent="0.25">
      <c r="A85" s="110"/>
      <c r="B85" s="110"/>
    </row>
    <row r="90" spans="1:25" x14ac:dyDescent="0.25">
      <c r="X90" s="1"/>
      <c r="Y90" s="1"/>
    </row>
    <row r="91" spans="1:25" x14ac:dyDescent="0.25">
      <c r="X91" s="1"/>
      <c r="Y91" s="1"/>
    </row>
    <row r="92" spans="1:25" x14ac:dyDescent="0.25">
      <c r="C92" s="16"/>
      <c r="D92" s="16"/>
      <c r="E92" s="16"/>
      <c r="F92" s="16"/>
      <c r="G92" s="16"/>
      <c r="H92" s="16"/>
      <c r="I92" s="16"/>
      <c r="J92" s="16"/>
      <c r="K92" s="16"/>
      <c r="L92" s="16"/>
      <c r="M92" s="16"/>
      <c r="N92" s="16"/>
      <c r="O92" s="16"/>
      <c r="P92" s="16"/>
      <c r="Q92" s="16"/>
      <c r="R92" s="16"/>
      <c r="S92" s="16"/>
      <c r="T92" s="16"/>
      <c r="U92" s="17"/>
      <c r="V92" s="17"/>
    </row>
    <row r="93" spans="1:25" x14ac:dyDescent="0.25">
      <c r="C93" s="71"/>
      <c r="D93" s="196"/>
      <c r="E93" s="196"/>
      <c r="F93" s="196"/>
      <c r="G93" s="196"/>
      <c r="H93" s="196"/>
      <c r="I93" s="196"/>
      <c r="J93" s="196"/>
      <c r="K93" s="196"/>
      <c r="L93" s="196"/>
      <c r="M93" s="196"/>
      <c r="N93" s="196"/>
      <c r="O93" s="196"/>
      <c r="P93" s="196"/>
      <c r="Q93" s="196"/>
      <c r="R93" s="196"/>
      <c r="S93" s="196"/>
      <c r="T93" s="196"/>
      <c r="U93" s="14"/>
      <c r="V93" s="14"/>
      <c r="W93" s="14"/>
      <c r="X93" s="6"/>
    </row>
    <row r="94" spans="1:25" x14ac:dyDescent="0.25">
      <c r="C94" s="71"/>
      <c r="D94" s="196"/>
      <c r="E94" s="196"/>
      <c r="F94" s="196"/>
      <c r="G94" s="196"/>
      <c r="H94" s="196"/>
      <c r="I94" s="196"/>
      <c r="J94" s="196"/>
      <c r="K94" s="196"/>
      <c r="L94" s="196"/>
      <c r="M94" s="196"/>
      <c r="N94" s="196"/>
      <c r="O94" s="196"/>
      <c r="P94" s="196"/>
      <c r="Q94" s="196"/>
      <c r="R94" s="196"/>
      <c r="S94" s="196"/>
      <c r="T94" s="196"/>
      <c r="U94" s="14"/>
      <c r="V94" s="14"/>
      <c r="W94" s="14"/>
      <c r="X94" s="6"/>
    </row>
    <row r="95" spans="1:25" x14ac:dyDescent="0.25">
      <c r="U95" s="28"/>
      <c r="V95" s="28"/>
      <c r="W95" s="14"/>
      <c r="X95" s="6"/>
    </row>
    <row r="96" spans="1:25" x14ac:dyDescent="0.25">
      <c r="A96" s="16"/>
      <c r="B96" s="17"/>
      <c r="C96" s="146"/>
      <c r="D96" s="146"/>
      <c r="E96" s="146"/>
      <c r="F96" s="146"/>
      <c r="G96" s="146"/>
      <c r="H96" s="146"/>
      <c r="I96" s="146"/>
      <c r="J96" s="146"/>
      <c r="K96" s="146"/>
      <c r="L96" s="146"/>
      <c r="M96" s="146"/>
      <c r="N96" s="146"/>
      <c r="O96" s="146"/>
      <c r="P96" s="146"/>
      <c r="Q96" s="146"/>
      <c r="R96" s="146"/>
      <c r="S96" s="146"/>
      <c r="T96" s="146"/>
      <c r="U96" s="147"/>
      <c r="V96" s="147"/>
      <c r="W96" s="148"/>
      <c r="X96" s="149"/>
      <c r="Y96" s="150"/>
    </row>
    <row r="97" spans="1:26" x14ac:dyDescent="0.25">
      <c r="A97" s="71"/>
      <c r="B97" s="14"/>
    </row>
    <row r="98" spans="1:26" x14ac:dyDescent="0.25">
      <c r="A98" s="71"/>
      <c r="B98" s="14"/>
      <c r="C98" s="71"/>
      <c r="D98" s="196"/>
      <c r="E98" s="196"/>
      <c r="F98" s="196"/>
      <c r="G98" s="196"/>
      <c r="H98" s="196"/>
      <c r="I98" s="196"/>
      <c r="J98" s="196"/>
      <c r="K98" s="196"/>
      <c r="L98" s="196"/>
      <c r="M98" s="196"/>
      <c r="N98" s="196"/>
      <c r="O98" s="196"/>
      <c r="P98" s="196"/>
      <c r="Q98" s="196"/>
      <c r="R98" s="196"/>
      <c r="S98" s="196"/>
      <c r="T98" s="196"/>
      <c r="U98" s="14"/>
      <c r="V98" s="14"/>
      <c r="W98" s="14"/>
      <c r="X98" s="6"/>
      <c r="Z98" s="1"/>
    </row>
    <row r="99" spans="1:26" x14ac:dyDescent="0.25">
      <c r="B99" s="28"/>
      <c r="Z99" s="1"/>
    </row>
    <row r="100" spans="1:26" x14ac:dyDescent="0.25">
      <c r="A100" s="146"/>
      <c r="B100" s="147"/>
    </row>
    <row r="102" spans="1:26" x14ac:dyDescent="0.25">
      <c r="A102" s="71"/>
      <c r="B102" s="14"/>
    </row>
    <row r="104" spans="1:26" x14ac:dyDescent="0.25">
      <c r="Z104" s="150"/>
    </row>
    <row r="114" spans="1:26" x14ac:dyDescent="0.25">
      <c r="C114" s="16"/>
      <c r="D114" s="16"/>
      <c r="E114" s="16"/>
      <c r="F114" s="16"/>
      <c r="G114" s="16"/>
      <c r="H114" s="16"/>
      <c r="I114" s="16"/>
      <c r="J114" s="16"/>
      <c r="K114" s="16"/>
      <c r="L114" s="16"/>
      <c r="M114" s="16"/>
      <c r="N114" s="16"/>
      <c r="O114" s="16"/>
      <c r="P114" s="16"/>
      <c r="Q114" s="16"/>
      <c r="R114" s="16"/>
      <c r="S114" s="16"/>
      <c r="T114" s="16"/>
      <c r="U114" s="3"/>
      <c r="V114" s="3"/>
      <c r="W114" s="3"/>
      <c r="X114" s="2"/>
      <c r="Y114" s="2"/>
    </row>
    <row r="115" spans="1:26" x14ac:dyDescent="0.25">
      <c r="C115" s="16"/>
      <c r="D115" s="16"/>
      <c r="E115" s="16"/>
      <c r="F115" s="16"/>
      <c r="G115" s="16"/>
      <c r="H115" s="16"/>
      <c r="I115" s="16"/>
      <c r="J115" s="16"/>
      <c r="K115" s="16"/>
      <c r="L115" s="16"/>
      <c r="M115" s="16"/>
      <c r="N115" s="16"/>
      <c r="O115" s="16"/>
      <c r="P115" s="16"/>
      <c r="Q115" s="16"/>
      <c r="R115" s="16"/>
      <c r="S115" s="16"/>
      <c r="T115" s="16"/>
      <c r="U115" s="3"/>
      <c r="V115" s="3"/>
      <c r="W115" s="3"/>
      <c r="X115" s="2"/>
      <c r="Y115" s="2"/>
    </row>
    <row r="118" spans="1:26" x14ac:dyDescent="0.25">
      <c r="A118" s="16"/>
      <c r="B118" s="3"/>
    </row>
    <row r="119" spans="1:26" x14ac:dyDescent="0.25">
      <c r="A119" s="16"/>
      <c r="B119" s="3"/>
    </row>
    <row r="122" spans="1:26" x14ac:dyDescent="0.25">
      <c r="Z122" s="2"/>
    </row>
    <row r="123" spans="1:26" x14ac:dyDescent="0.25">
      <c r="Z123" s="2"/>
    </row>
  </sheetData>
  <mergeCells count="5">
    <mergeCell ref="B11:V11"/>
    <mergeCell ref="B15:V15"/>
    <mergeCell ref="A31:D31"/>
    <mergeCell ref="A20:D20"/>
    <mergeCell ref="A44:D44"/>
  </mergeCells>
  <conditionalFormatting sqref="B2:B5">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27"/>
  <sheetViews>
    <sheetView showGridLines="0" topLeftCell="A28" zoomScale="90" zoomScaleNormal="90" zoomScalePageLayoutView="90" workbookViewId="0">
      <selection activeCell="C105" sqref="C105"/>
    </sheetView>
  </sheetViews>
  <sheetFormatPr defaultColWidth="8.85546875" defaultRowHeight="15" x14ac:dyDescent="0.25"/>
  <cols>
    <col min="2" max="2" width="4.85546875" style="21" customWidth="1"/>
    <col min="3" max="3" width="105" style="4" customWidth="1"/>
    <col min="4" max="4" width="17.42578125" style="25" customWidth="1"/>
    <col min="5" max="5" width="14.7109375" style="157" customWidth="1"/>
    <col min="6" max="6" width="12" style="157" customWidth="1"/>
    <col min="7" max="7" width="11" style="55" customWidth="1"/>
    <col min="8" max="8" width="8.85546875" style="1"/>
  </cols>
  <sheetData>
    <row r="1" spans="1:8" ht="33" customHeight="1" thickBot="1" x14ac:dyDescent="0.5">
      <c r="B1" s="554" t="str">
        <f>'Program Questionnaire'!B2:D2</f>
        <v>Program Questionnaire</v>
      </c>
      <c r="C1" s="555"/>
      <c r="D1" s="556"/>
      <c r="E1" s="564" t="s">
        <v>58</v>
      </c>
      <c r="F1" s="565"/>
      <c r="G1" s="565"/>
    </row>
    <row r="2" spans="1:8" ht="15.75" thickBot="1" x14ac:dyDescent="0.3">
      <c r="B2" s="440" t="str">
        <f>'Program Questionnaire'!B5:D5</f>
        <v>Section 1. Nutrition</v>
      </c>
      <c r="C2" s="441"/>
      <c r="D2" s="557"/>
      <c r="E2" s="155"/>
      <c r="F2" s="155"/>
    </row>
    <row r="3" spans="1:8" s="1" customFormat="1" ht="15.75" thickBot="1" x14ac:dyDescent="0.3">
      <c r="B3" s="442" t="str">
        <f>'Program Questionnaire'!B6:D6</f>
        <v>Iron Folic Acid (IFA)</v>
      </c>
      <c r="C3" s="443"/>
      <c r="D3" s="558"/>
      <c r="E3" s="156"/>
      <c r="F3" s="156"/>
      <c r="G3" s="55"/>
    </row>
    <row r="4" spans="1:8" s="1" customFormat="1" ht="15" customHeight="1" x14ac:dyDescent="0.25">
      <c r="B4" s="551" t="str">
        <f>IF('Policy Questionnaire'!D4="Yes", "There is a national policy for around providing IFA supplements for pregnant women",IF('Policy Questionnaire'!D4="No", "There is no national policy on IFA supplements for pregnant women",""))</f>
        <v/>
      </c>
      <c r="C4" s="552"/>
      <c r="D4" s="553"/>
      <c r="E4" s="160">
        <f>IF('Policy Questionnaire'!D4="yes",1,IF('Policy Questionnaire'!D4="no",0,-1))</f>
        <v>-1</v>
      </c>
      <c r="F4" s="27"/>
      <c r="G4" s="135"/>
    </row>
    <row r="5" spans="1:8" s="1" customFormat="1" x14ac:dyDescent="0.25">
      <c r="B5" s="27">
        <f>'Program Questionnaire'!B8:D8</f>
        <v>1</v>
      </c>
      <c r="C5" s="136" t="str">
        <f>'Program Questionnaire'!C8:G8</f>
        <v>Is there a program for IFA supplementation to pregnant women?</v>
      </c>
      <c r="D5" s="152">
        <f>'Program Questionnaire'!D8</f>
        <v>0</v>
      </c>
      <c r="E5" s="152"/>
      <c r="F5" s="154">
        <f>IF(D5="Yes",1,IF(D5="No",0,-1))</f>
        <v>-1</v>
      </c>
      <c r="G5" s="135"/>
    </row>
    <row r="6" spans="1:8" s="1" customFormat="1" ht="15" customHeight="1" thickBot="1" x14ac:dyDescent="0.3">
      <c r="B6" s="27">
        <f>'Program Questionnaire'!B9:D9</f>
        <v>2</v>
      </c>
      <c r="C6" s="136" t="str">
        <f>'Program Questionnaire'!C9:G9</f>
        <v>Percentage of pregnant women attending ANC who receive IFA supplementation.</v>
      </c>
      <c r="D6" s="152">
        <f>'Program Questionnaire'!D9</f>
        <v>0</v>
      </c>
      <c r="E6" s="152"/>
      <c r="F6" s="152"/>
      <c r="G6" s="205">
        <f>D6</f>
        <v>0</v>
      </c>
    </row>
    <row r="7" spans="1:8" s="1" customFormat="1" x14ac:dyDescent="0.25">
      <c r="B7" s="551" t="str">
        <f>IF('Policy Questionnaire'!D5="Yes", "There is a national policy around providing IFA supplementation to women of reproductive age", IF('Policy Questionnaire'!D5="No", "There is NO national policy around providing IFA supplementation to women of reproductive age",""))</f>
        <v/>
      </c>
      <c r="C7" s="552"/>
      <c r="D7" s="553"/>
      <c r="E7" s="160">
        <f>IF('Policy Questionnaire'!D5="yes",1,IF('Policy Questionnaire'!D5="no",0,-1))</f>
        <v>-1</v>
      </c>
      <c r="F7" s="27"/>
      <c r="G7" s="135"/>
    </row>
    <row r="8" spans="1:8" s="1" customFormat="1" x14ac:dyDescent="0.25">
      <c r="B8" s="27">
        <f>'Program Questionnaire'!B11:D11</f>
        <v>3</v>
      </c>
      <c r="C8" s="136" t="str">
        <f>'Program Questionnaire'!C11:G11</f>
        <v>Is there a program for IFA supplementation to women of reproductive age (including adolescent girls)?</v>
      </c>
      <c r="D8" s="152">
        <f>'Program Questionnaire'!D11</f>
        <v>0</v>
      </c>
      <c r="E8" s="152"/>
      <c r="F8" s="154">
        <f>IF(D8="Yes",1,IF(D8="No",0,-1))</f>
        <v>-1</v>
      </c>
      <c r="G8" s="135"/>
    </row>
    <row r="9" spans="1:8" ht="15.75" thickBot="1" x14ac:dyDescent="0.3">
      <c r="B9" s="27">
        <f>'Program Questionnaire'!B12:D12</f>
        <v>4</v>
      </c>
      <c r="C9" s="136" t="str">
        <f>'Program Questionnaire'!C12:G12</f>
        <v>Percentage of WRA who receive IFA supplementation.</v>
      </c>
      <c r="D9" s="152">
        <f>'Program Questionnaire'!D12</f>
        <v>0</v>
      </c>
      <c r="E9" s="152"/>
      <c r="F9" s="152"/>
      <c r="G9" s="205">
        <f>D9</f>
        <v>0</v>
      </c>
    </row>
    <row r="10" spans="1:8" s="1" customFormat="1" ht="15.75" thickBot="1" x14ac:dyDescent="0.3">
      <c r="A10"/>
      <c r="B10" s="442" t="str">
        <f>'Program Questionnaire'!B13:D13</f>
        <v>Iron Supplementation</v>
      </c>
      <c r="C10" s="443"/>
      <c r="D10" s="558"/>
      <c r="E10" s="156"/>
      <c r="F10" s="156"/>
      <c r="G10" s="55"/>
    </row>
    <row r="11" spans="1:8" ht="16.5" customHeight="1" x14ac:dyDescent="0.25">
      <c r="B11" s="551" t="str">
        <f>IF('Policy Questionnaire'!D7="Yes", "There is a national policy for around providing iron supplements for children",IF('Policy Questionnaire'!D7="No", "There is no national policy on iron supplements for children",""))</f>
        <v/>
      </c>
      <c r="C11" s="552"/>
      <c r="D11" s="553"/>
      <c r="E11" s="160">
        <f>IF('Policy Questionnaire'!D12="yes",1,IF('Policy Questionnaire'!D12="no",0,-1))</f>
        <v>-1</v>
      </c>
      <c r="F11" s="27"/>
      <c r="G11" s="135"/>
    </row>
    <row r="12" spans="1:8" x14ac:dyDescent="0.25">
      <c r="B12" s="27">
        <f>'Program Questionnaire'!B14:D14</f>
        <v>5</v>
      </c>
      <c r="C12" s="136" t="str">
        <f>'Program Questionnaire'!C14:G14</f>
        <v>Is there a program for iron supplementation to children?</v>
      </c>
      <c r="D12" s="152">
        <f>'Program Questionnaire'!D14</f>
        <v>0</v>
      </c>
      <c r="E12" s="152"/>
      <c r="F12" s="154">
        <f>IF(D12="Yes",1,IF(D12="No",0,-1))</f>
        <v>-1</v>
      </c>
      <c r="G12" s="135"/>
    </row>
    <row r="13" spans="1:8" ht="15.75" thickBot="1" x14ac:dyDescent="0.3">
      <c r="B13" s="27">
        <f>'Program Questionnaire'!B15:D15</f>
        <v>6</v>
      </c>
      <c r="C13" s="136" t="str">
        <f>'Program Questionnaire'!C15:G15</f>
        <v>Percentage of children receiving iron supplementation.</v>
      </c>
      <c r="D13" s="152">
        <f>'Program Questionnaire'!D15</f>
        <v>0</v>
      </c>
      <c r="E13" s="152"/>
      <c r="F13" s="152"/>
      <c r="G13" s="205">
        <f>D13</f>
        <v>0</v>
      </c>
    </row>
    <row r="14" spans="1:8" ht="15.75" thickBot="1" x14ac:dyDescent="0.3">
      <c r="B14" s="442" t="str">
        <f>'Program Questionnaire'!B16:D16</f>
        <v>Micronutrient Powders</v>
      </c>
      <c r="C14" s="443">
        <f>'Program Questionnaire'!C16:G16</f>
        <v>0</v>
      </c>
      <c r="D14" s="558">
        <f>'Program Questionnaire'!D16</f>
        <v>0</v>
      </c>
      <c r="E14" s="156"/>
      <c r="F14" s="156"/>
    </row>
    <row r="15" spans="1:8" ht="15" customHeight="1" x14ac:dyDescent="0.25">
      <c r="B15" s="551" t="str">
        <f>IF('Policy Questionnaire'!D6="Yes", "There is a national policy around providing micronutrient powders to children.",IF('Policy Questionnaire'!D6="No", "There is NO national policy around providing micronutrient powders to children.",""))</f>
        <v/>
      </c>
      <c r="C15" s="552" t="e">
        <f>'Program Questionnaire'!#REF!</f>
        <v>#REF!</v>
      </c>
      <c r="D15" s="553" t="e">
        <f>'Program Questionnaire'!#REF!</f>
        <v>#REF!</v>
      </c>
      <c r="E15" s="160">
        <f>IF('Policy Questionnaire'!D6="yes",1,IF('Policy Questionnaire'!D6="no",0,-1))</f>
        <v>-1</v>
      </c>
      <c r="F15" s="27"/>
      <c r="G15" s="135"/>
    </row>
    <row r="16" spans="1:8" x14ac:dyDescent="0.25">
      <c r="B16" s="27">
        <f>'Program Questionnaire'!B17:D17</f>
        <v>7</v>
      </c>
      <c r="C16" s="136" t="str">
        <f>'Program Questionnaire'!C17:G17</f>
        <v>Is there a program to provide micronutrient powders to children?</v>
      </c>
      <c r="D16" s="152">
        <f>'Program Questionnaire'!D17</f>
        <v>0</v>
      </c>
      <c r="E16" s="152"/>
      <c r="F16" s="154">
        <f>IF(D16="Yes",1,IF(D16="No",0,-1))</f>
        <v>-1</v>
      </c>
      <c r="G16" s="135"/>
      <c r="H16" s="23"/>
    </row>
    <row r="17" spans="1:8" ht="15.75" thickBot="1" x14ac:dyDescent="0.3">
      <c r="B17" s="27">
        <f>'Program Questionnaire'!B18:D18</f>
        <v>8</v>
      </c>
      <c r="C17" s="136" t="str">
        <f>'Program Questionnaire'!C18:G18</f>
        <v>Percentage of children receiving micronutrient powders.</v>
      </c>
      <c r="D17" s="152">
        <f>'Program Questionnaire'!D18</f>
        <v>0</v>
      </c>
      <c r="E17" s="152"/>
      <c r="F17" s="152"/>
      <c r="G17" s="205">
        <f>D17</f>
        <v>0</v>
      </c>
      <c r="H17" s="23"/>
    </row>
    <row r="18" spans="1:8" ht="15.75" thickBot="1" x14ac:dyDescent="0.3">
      <c r="A18" s="1"/>
      <c r="B18" s="442" t="str">
        <f>'Program Questionnaire'!B19:D19</f>
        <v>Vitamin A</v>
      </c>
      <c r="C18" s="443">
        <f>'Program Questionnaire'!C19:G19</f>
        <v>0</v>
      </c>
      <c r="D18" s="558">
        <f>'Program Questionnaire'!D19</f>
        <v>0</v>
      </c>
      <c r="E18" s="140"/>
      <c r="F18" s="140"/>
    </row>
    <row r="19" spans="1:8" ht="15" customHeight="1" x14ac:dyDescent="0.25">
      <c r="A19" s="1"/>
      <c r="B19" s="551" t="str">
        <f>IF('Policy Questionnaire'!D8="Yes", "There is a national policy around providing high-dose vitamin A supplementation to children.",IF('Policy Questionnaire'!D8="No", "There is NO national policy around providing high-dose vitamin A supplementation to children.",""))</f>
        <v/>
      </c>
      <c r="C19" s="552" t="str">
        <f>IF('Policy Questionnaire'!D8="Yes", "There is a national policy around providing high-dose vitamin A supplementation to children.",IF('Policy Questionnaire'!D8="No", "There is NO national policy around providing high-dose vitamin A supplementation to children.",""))</f>
        <v/>
      </c>
      <c r="D19" s="553" t="e">
        <f>'Program Questionnaire'!#REF!</f>
        <v>#REF!</v>
      </c>
      <c r="E19" s="160">
        <f>IF('Policy Questionnaire'!D8="yes",1,IF('Policy Questionnaire'!D8="no",0,-1))</f>
        <v>-1</v>
      </c>
      <c r="F19" s="27"/>
      <c r="G19" s="135"/>
    </row>
    <row r="20" spans="1:8" x14ac:dyDescent="0.25">
      <c r="B20" s="27">
        <f>'Program Questionnaire'!B20:D20</f>
        <v>9</v>
      </c>
      <c r="C20" s="136" t="str">
        <f>'Program Questionnaire'!C20:G20</f>
        <v>Is there a program for high-dose vitamin A supplementation to children?</v>
      </c>
      <c r="D20" s="152">
        <f>'Program Questionnaire'!D20</f>
        <v>0</v>
      </c>
      <c r="E20" s="152"/>
      <c r="F20" s="154">
        <f>IF(D20="Yes",1,IF(D20="No",0,-1))</f>
        <v>-1</v>
      </c>
      <c r="G20" s="135"/>
    </row>
    <row r="21" spans="1:8" s="1" customFormat="1" ht="15.75" thickBot="1" x14ac:dyDescent="0.3">
      <c r="A21"/>
      <c r="B21" s="27">
        <f>'Program Questionnaire'!B21:D21</f>
        <v>10</v>
      </c>
      <c r="C21" s="136" t="str">
        <f>'Program Questionnaire'!C21:G21</f>
        <v>Percentage of children receiving high-dose vitamin A supplementation.</v>
      </c>
      <c r="D21" s="152">
        <f>'Program Questionnaire'!D21</f>
        <v>0</v>
      </c>
      <c r="E21" s="152"/>
      <c r="F21" s="152"/>
      <c r="G21" s="205">
        <f>D21</f>
        <v>0</v>
      </c>
    </row>
    <row r="22" spans="1:8" s="1" customFormat="1" ht="15.75" thickBot="1" x14ac:dyDescent="0.3">
      <c r="A22"/>
      <c r="B22" s="442" t="str">
        <f>'Program Questionnaire'!B22:D22</f>
        <v>Feeding Practices</v>
      </c>
      <c r="C22" s="443">
        <f>'Program Questionnaire'!C22:G22</f>
        <v>0</v>
      </c>
      <c r="D22" s="558">
        <f>'Program Questionnaire'!D22</f>
        <v>0</v>
      </c>
      <c r="E22" s="140"/>
      <c r="F22" s="140"/>
      <c r="G22" s="55"/>
    </row>
    <row r="23" spans="1:8" x14ac:dyDescent="0.25">
      <c r="B23" s="551" t="str">
        <f>IF('Policy Questionnaire'!D9="Yes","There is a national policy around infant and young child feeding (IYCF) practices.",IF('Policy Questionnaire'!D9="No","There is NO national policy around infant and young child feeding (IYCF) practices.",""))</f>
        <v/>
      </c>
      <c r="C23" s="552" t="e">
        <f>'Program Questionnaire'!#REF!</f>
        <v>#REF!</v>
      </c>
      <c r="D23" s="553" t="e">
        <f>'Program Questionnaire'!#REF!</f>
        <v>#REF!</v>
      </c>
      <c r="E23" s="160">
        <f>IF('Policy Questionnaire'!D9="yes",1,IF('Policy Questionnaire'!D9="no",0,-1))</f>
        <v>-1</v>
      </c>
      <c r="F23" s="27"/>
      <c r="G23" s="135"/>
      <c r="H23" s="23"/>
    </row>
    <row r="24" spans="1:8" ht="15" customHeight="1" x14ac:dyDescent="0.25">
      <c r="B24" s="27">
        <f>'Program Questionnaire'!B23:D23</f>
        <v>11</v>
      </c>
      <c r="C24" s="136" t="str">
        <f>'Program Questionnaire'!C23:G23</f>
        <v>Is there a program that promotes exclusive breastfeeding for infants 0-5 months?</v>
      </c>
      <c r="D24" s="152">
        <f>'Program Questionnaire'!D23</f>
        <v>0</v>
      </c>
      <c r="E24" s="137"/>
      <c r="F24" s="158">
        <f>IF(D24="Yes",1,IF(D24="No",0,-1))</f>
        <v>-1</v>
      </c>
      <c r="G24" s="135"/>
      <c r="H24" s="14"/>
    </row>
    <row r="25" spans="1:8" x14ac:dyDescent="0.25">
      <c r="B25" s="27">
        <f>'Program Questionnaire'!B24:D24</f>
        <v>12</v>
      </c>
      <c r="C25" s="136" t="str">
        <f>'Program Questionnaire'!C24:G24</f>
        <v>Percentage of infants 0-5 months who are fed exclusively with breast milk.</v>
      </c>
      <c r="D25" s="152">
        <f>'Program Questionnaire'!D24</f>
        <v>0</v>
      </c>
      <c r="E25" s="137"/>
      <c r="F25" s="137"/>
      <c r="G25" s="205">
        <f>D25</f>
        <v>0</v>
      </c>
      <c r="H25" s="14"/>
    </row>
    <row r="26" spans="1:8" x14ac:dyDescent="0.25">
      <c r="B26" s="27">
        <f>'Program Questionnaire'!B25:D25</f>
        <v>13</v>
      </c>
      <c r="C26" s="136" t="str">
        <f>'Program Questionnaire'!C25:G25</f>
        <v>Is there a program that promotes continued breastfeeding for children 6-23 months?</v>
      </c>
      <c r="D26" s="152">
        <f>'Program Questionnaire'!D25</f>
        <v>0</v>
      </c>
      <c r="E26" s="159"/>
      <c r="F26" s="158">
        <f>IF(D26="Yes",1,IF(D26="No",0,-1))</f>
        <v>-1</v>
      </c>
      <c r="G26" s="135"/>
    </row>
    <row r="27" spans="1:8" ht="15.75" thickBot="1" x14ac:dyDescent="0.3">
      <c r="B27" s="27">
        <f>'Program Questionnaire'!B26:D26</f>
        <v>14</v>
      </c>
      <c r="C27" s="136" t="str">
        <f>'Program Questionnaire'!C26:G26</f>
        <v>Percentage of children 6-23 months who are fed breast milk.</v>
      </c>
      <c r="D27" s="152">
        <f>'Program Questionnaire'!D26</f>
        <v>0</v>
      </c>
      <c r="E27" s="137"/>
      <c r="F27" s="137"/>
      <c r="G27" s="205">
        <f>D27</f>
        <v>0</v>
      </c>
    </row>
    <row r="28" spans="1:8" s="1" customFormat="1" ht="15.75" thickBot="1" x14ac:dyDescent="0.3">
      <c r="A28"/>
      <c r="B28" s="442" t="str">
        <f>'Program Questionnaire'!B27:D27</f>
        <v>Industrial Fortification</v>
      </c>
      <c r="C28" s="443" t="str">
        <f>'Program Questionnaire'!C28:G28</f>
        <v>Is there a program for industrial fortification of food?</v>
      </c>
      <c r="D28" s="558">
        <f>'Program Questionnaire'!D28</f>
        <v>0</v>
      </c>
      <c r="E28" s="140"/>
      <c r="F28" s="140"/>
      <c r="G28" s="55"/>
    </row>
    <row r="29" spans="1:8" x14ac:dyDescent="0.25">
      <c r="B29" s="551" t="str">
        <f>IF('Policy Questionnaire'!D16="Yes","There is a policy around industrial fortification with iron, folic acid and/or vitamin A.",IF('Policy Questionnaire'!D16="No","There is NO national policy around industrial fortification with iron, folic acid and/or vitamin A.",""))</f>
        <v/>
      </c>
      <c r="C29" s="552" t="e">
        <f>'Program Questionnaire'!#REF!</f>
        <v>#REF!</v>
      </c>
      <c r="D29" s="553" t="e">
        <f>'Program Questionnaire'!#REF!</f>
        <v>#REF!</v>
      </c>
      <c r="E29" s="160">
        <f>IF('Policy Questionnaire'!D10="yes",1,IF('Policy Questionnaire'!D10="no",0,-1))</f>
        <v>-1</v>
      </c>
      <c r="F29" s="27"/>
      <c r="G29" s="135"/>
      <c r="H29" s="208"/>
    </row>
    <row r="30" spans="1:8" ht="15" customHeight="1" x14ac:dyDescent="0.25">
      <c r="B30" s="27">
        <f>'Program Questionnaire'!B28</f>
        <v>15</v>
      </c>
      <c r="C30" s="136" t="str">
        <f>'Program Questionnaire'!C28</f>
        <v>Is there a program for industrial fortification of food?</v>
      </c>
      <c r="D30" s="152">
        <f>'Program Questionnaire'!D28</f>
        <v>0</v>
      </c>
      <c r="E30" s="137"/>
      <c r="F30" s="158">
        <f>IF(D30="Yes",1,IF(D30="No",0,-1))</f>
        <v>-1</v>
      </c>
      <c r="G30" s="135"/>
      <c r="H30" s="14"/>
    </row>
    <row r="31" spans="1:8" s="1" customFormat="1" x14ac:dyDescent="0.25">
      <c r="A31"/>
      <c r="B31" s="27">
        <f>'Program Questionnaire'!B29</f>
        <v>16</v>
      </c>
      <c r="C31" s="136" t="str">
        <f>'Program Questionnaire'!C29</f>
        <v>Percentage of the target population (women, children, or households) consuming fortified food.</v>
      </c>
      <c r="D31" s="152">
        <f>'Program Questionnaire'!D29</f>
        <v>0</v>
      </c>
      <c r="E31" s="152"/>
      <c r="F31" s="152"/>
      <c r="G31" s="205">
        <f>D31</f>
        <v>0</v>
      </c>
    </row>
    <row r="32" spans="1:8" ht="15.75" thickBot="1" x14ac:dyDescent="0.3">
      <c r="B32" s="143"/>
      <c r="C32" s="144"/>
      <c r="D32" s="145"/>
      <c r="E32" s="141"/>
      <c r="F32" s="141"/>
      <c r="G32" s="129"/>
      <c r="H32" s="23"/>
    </row>
    <row r="33" spans="1:119" ht="15" customHeight="1" thickBot="1" x14ac:dyDescent="0.3">
      <c r="B33" s="454" t="str">
        <f>'Program Questionnaire'!B31:D31</f>
        <v>Section 2. Disease Control</v>
      </c>
      <c r="C33" s="419">
        <f>'Program Questionnaire'!C31:G31</f>
        <v>0</v>
      </c>
      <c r="D33" s="420">
        <f>'Program Questionnaire'!D31</f>
        <v>0</v>
      </c>
      <c r="E33" s="140"/>
      <c r="F33" s="140"/>
    </row>
    <row r="34" spans="1:119" ht="15.75" thickBot="1" x14ac:dyDescent="0.3">
      <c r="B34" s="423" t="str">
        <f>'Program Questionnaire'!B32:D32</f>
        <v>Malaria</v>
      </c>
      <c r="C34" s="421">
        <f>'Program Questionnaire'!C32:G32</f>
        <v>0</v>
      </c>
      <c r="D34" s="422">
        <f>'Program Questionnaire'!D32</f>
        <v>0</v>
      </c>
      <c r="E34" s="140"/>
      <c r="F34" s="140"/>
      <c r="H34" s="14"/>
    </row>
    <row r="35" spans="1:119" x14ac:dyDescent="0.25">
      <c r="B35" s="551" t="str">
        <f>IF('Policy Questionnaire'!D11="Yes","There is a national policy for prevention and treatment of malaria.",IF('Policy Questionnaire'!D11="No","There is NO national policy for the prevention and treatment of malaria.",""))</f>
        <v/>
      </c>
      <c r="C35" s="552">
        <f>'Program Questionnaire'!C32:G32</f>
        <v>0</v>
      </c>
      <c r="D35" s="553">
        <f>'Program Questionnaire'!D32</f>
        <v>0</v>
      </c>
      <c r="E35" s="160">
        <f>IF('Policy Questionnaire'!D11="yes",1,IF('Policy Questionnaire'!D11="no",0,-1))</f>
        <v>-1</v>
      </c>
      <c r="F35" s="27"/>
      <c r="G35" s="135"/>
    </row>
    <row r="36" spans="1:119" x14ac:dyDescent="0.25">
      <c r="B36" s="27">
        <f>'Program Questionnaire'!B33</f>
        <v>17</v>
      </c>
      <c r="C36" s="136" t="str">
        <f>'Program Questionnaire'!C33</f>
        <v>Is there a program for intermittent preventive treatment (IPTp) of malaria for pregnant women?</v>
      </c>
      <c r="D36" s="152">
        <f>'Program Questionnaire'!D33</f>
        <v>0</v>
      </c>
      <c r="E36" s="152"/>
      <c r="F36" s="158">
        <f>IF(D36="Yes",1,IF(D36="No",0,-1))</f>
        <v>-1</v>
      </c>
      <c r="G36" s="135"/>
    </row>
    <row r="37" spans="1:119" x14ac:dyDescent="0.25">
      <c r="B37" s="27">
        <f>'Program Questionnaire'!B34</f>
        <v>18</v>
      </c>
      <c r="C37" s="136" t="str">
        <f>'Program Questionnaire'!C34</f>
        <v>Percentage of women going to ANC receiving IPTp.</v>
      </c>
      <c r="D37" s="152">
        <f>'Program Questionnaire'!D34</f>
        <v>0</v>
      </c>
      <c r="E37" s="152"/>
      <c r="F37" s="152"/>
      <c r="G37" s="205">
        <f>D37</f>
        <v>0</v>
      </c>
    </row>
    <row r="38" spans="1:119" x14ac:dyDescent="0.25">
      <c r="B38" s="27">
        <f>'Program Questionnaire'!B35</f>
        <v>19</v>
      </c>
      <c r="C38" s="136" t="str">
        <f>'Program Questionnaire'!C35</f>
        <v>Are there programs that distribute insecticide treated nets for the prevention of malaria?</v>
      </c>
      <c r="D38" s="152">
        <f>'Program Questionnaire'!D35</f>
        <v>0</v>
      </c>
      <c r="E38" s="152"/>
      <c r="F38" s="158">
        <f>IF(D38="Yes",1,IF(D38="No",0,-1))</f>
        <v>-1</v>
      </c>
      <c r="G38" s="135"/>
    </row>
    <row r="39" spans="1:119" x14ac:dyDescent="0.25">
      <c r="B39" s="27">
        <f>'Program Questionnaire'!B36</f>
        <v>20</v>
      </c>
      <c r="C39" s="136" t="str">
        <f>'Program Questionnaire'!C36</f>
        <v>Percentage of target population receiving a bednet.</v>
      </c>
      <c r="D39" s="152">
        <f>'Program Questionnaire'!D36</f>
        <v>0</v>
      </c>
      <c r="E39" s="153"/>
      <c r="F39" s="152"/>
      <c r="G39" s="205">
        <f>D39</f>
        <v>0</v>
      </c>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row>
    <row r="40" spans="1:119" s="2" customFormat="1" ht="15" customHeight="1" x14ac:dyDescent="0.25">
      <c r="B40" s="27">
        <f>'Program Questionnaire'!B37</f>
        <v>21</v>
      </c>
      <c r="C40" s="136" t="str">
        <f>'Program Questionnaire'!C37</f>
        <v>Is there active case management (diagnosis and treatment) of malaria in all age groups?</v>
      </c>
      <c r="D40" s="152">
        <f>'Program Questionnaire'!D37</f>
        <v>0</v>
      </c>
      <c r="E40" s="137"/>
      <c r="F40" s="158">
        <f>IF(D40="Yes",1,IF(D40="No",0,-1))</f>
        <v>-1</v>
      </c>
      <c r="G40" s="135"/>
      <c r="H40" s="208"/>
    </row>
    <row r="41" spans="1:119" s="2" customFormat="1" x14ac:dyDescent="0.25">
      <c r="B41" s="27">
        <f>'Program Questionnaire'!B38</f>
        <v>22</v>
      </c>
      <c r="C41" s="136" t="str">
        <f>'Program Questionnaire'!C38</f>
        <v>Percentage of children age 6-59 months with a fever who received any drug treatment for malaria.</v>
      </c>
      <c r="D41" s="152">
        <f>'Program Questionnaire'!D38</f>
        <v>0</v>
      </c>
      <c r="E41" s="217"/>
      <c r="F41" s="152"/>
      <c r="G41" s="205">
        <f>D41</f>
        <v>0</v>
      </c>
      <c r="H41" s="129"/>
    </row>
    <row r="42" spans="1:119" x14ac:dyDescent="0.25">
      <c r="B42" s="27">
        <f>'Program Questionnaire'!B39</f>
        <v>23</v>
      </c>
      <c r="C42" s="136" t="str">
        <f>'Program Questionnaire'!C39</f>
        <v>Is there a program for indoor residual spraying?</v>
      </c>
      <c r="D42" s="152">
        <f>'Program Questionnaire'!D39</f>
        <v>0</v>
      </c>
      <c r="E42" s="152"/>
      <c r="F42" s="158">
        <f>IF(D42="Yes",1,IF(D42="No",0,-1))</f>
        <v>-1</v>
      </c>
      <c r="G42" s="135"/>
      <c r="H42" s="3"/>
    </row>
    <row r="43" spans="1:119" ht="15.75" thickBot="1" x14ac:dyDescent="0.3">
      <c r="B43" s="27">
        <f>'Program Questionnaire'!B40</f>
        <v>24</v>
      </c>
      <c r="C43" s="136" t="str">
        <f>'Program Questionnaire'!C40</f>
        <v>Percentage of households treated with indoor residual spraying.</v>
      </c>
      <c r="D43" s="152">
        <f>'Program Questionnaire'!D40</f>
        <v>0</v>
      </c>
      <c r="E43" s="152"/>
      <c r="F43" s="152"/>
      <c r="G43" s="205">
        <f>D43</f>
        <v>0</v>
      </c>
      <c r="H43" s="3"/>
    </row>
    <row r="44" spans="1:119" s="1" customFormat="1" ht="15.75" thickBot="1" x14ac:dyDescent="0.3">
      <c r="A44"/>
      <c r="B44" s="423" t="str">
        <f>'Program Questionnaire'!B41:D41</f>
        <v>Soil-transmitted helminths</v>
      </c>
      <c r="C44" s="421">
        <f>'Program Questionnaire'!C41:G41</f>
        <v>0</v>
      </c>
      <c r="D44" s="422">
        <f>'Program Questionnaire'!D41</f>
        <v>0</v>
      </c>
      <c r="E44" s="140"/>
      <c r="F44" s="140"/>
      <c r="G44" s="3"/>
      <c r="H44" s="3"/>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row>
    <row r="45" spans="1:119" x14ac:dyDescent="0.25">
      <c r="B45" s="551" t="str">
        <f>IF('Policy Questionnaire'!D12="Yes", "There is a national policy around deworming children.",IF('Policy Questionnaire'!D12="No","There is NO national policy around deworming children.",""))</f>
        <v/>
      </c>
      <c r="C45" s="552">
        <f>'Program Questionnaire'!C42:G42</f>
        <v>0</v>
      </c>
      <c r="D45" s="553">
        <f>'Program Questionnaire'!D42</f>
        <v>0</v>
      </c>
      <c r="E45" s="160">
        <f>IF('Policy Questionnaire'!D12="yes",1,IF('Policy Questionnaire'!D12="no",0,-1))</f>
        <v>-1</v>
      </c>
      <c r="F45" s="27"/>
      <c r="G45" s="135"/>
      <c r="H45" s="3"/>
    </row>
    <row r="46" spans="1:119" x14ac:dyDescent="0.25">
      <c r="B46" s="27">
        <f>'Program Questionnaire'!B43</f>
        <v>25</v>
      </c>
      <c r="C46" s="136" t="str">
        <f>'Program Questionnaire'!C43</f>
        <v>Is there a program for deworming children 12-59 months for soil-transmitted helminths?</v>
      </c>
      <c r="D46" s="152">
        <f>'Program Questionnaire'!D43</f>
        <v>0</v>
      </c>
      <c r="E46" s="152"/>
      <c r="F46" s="158">
        <f>IF(D46="Yes",1,IF(D46="No",0,-1))</f>
        <v>-1</v>
      </c>
      <c r="G46" s="135"/>
      <c r="H46" s="111"/>
    </row>
    <row r="47" spans="1:119" ht="15.75" thickBot="1" x14ac:dyDescent="0.3">
      <c r="B47" s="27">
        <f>'Program Questionnaire'!B44</f>
        <v>26</v>
      </c>
      <c r="C47" s="136" t="str">
        <f>'Program Questionnaire'!C44</f>
        <v>Percentage of children 12-59 months dewormed.</v>
      </c>
      <c r="D47" s="152">
        <f>'Program Questionnaire'!D44</f>
        <v>0</v>
      </c>
      <c r="E47" s="152"/>
      <c r="F47" s="152"/>
      <c r="G47" s="205">
        <f>D47</f>
        <v>0</v>
      </c>
    </row>
    <row r="48" spans="1:119" x14ac:dyDescent="0.25">
      <c r="B48" s="551" t="str">
        <f>IF('Policy Questionnaire'!D9="Yes","There is a national policy around deworming pregnant women.",IF('Policy Questionnaire'!D9="No","There is NO national policy around deworming pregnant women.",""))</f>
        <v/>
      </c>
      <c r="C48" s="552">
        <f>'Program Questionnaire'!C42:G42</f>
        <v>0</v>
      </c>
      <c r="D48" s="553">
        <f>'Program Questionnaire'!D42</f>
        <v>0</v>
      </c>
      <c r="E48" s="160">
        <f>IF('Policy Questionnaire'!D9="yes",1,IF('Policy Questionnaire'!D9="no",0,-1))</f>
        <v>-1</v>
      </c>
      <c r="F48" s="27"/>
      <c r="G48" s="135"/>
    </row>
    <row r="49" spans="1:119" x14ac:dyDescent="0.25">
      <c r="B49" s="27">
        <f>'Program Questionnaire'!B46</f>
        <v>27</v>
      </c>
      <c r="C49" s="218" t="str">
        <f>'Program Questionnaire'!C46</f>
        <v>Is there a program for deworming pregnant women for soil-transmitted helminths?</v>
      </c>
      <c r="D49" s="27">
        <f>'Program Questionnaire'!D46</f>
        <v>0</v>
      </c>
      <c r="E49" s="152"/>
      <c r="F49" s="158">
        <f>IF(D49="Yes",1,IF(D49="No",0,-1))</f>
        <v>-1</v>
      </c>
      <c r="G49" s="135"/>
      <c r="H49" s="110"/>
    </row>
    <row r="50" spans="1:119" x14ac:dyDescent="0.25">
      <c r="B50" s="27">
        <f>'Program Questionnaire'!B47</f>
        <v>28</v>
      </c>
      <c r="C50" s="218" t="str">
        <f>'Program Questionnaire'!C47</f>
        <v>Percentage of pregnant women dewormed.</v>
      </c>
      <c r="D50" s="219">
        <f>'Program Questionnaire'!D47</f>
        <v>0</v>
      </c>
      <c r="E50" s="152"/>
      <c r="F50" s="152"/>
      <c r="G50" s="205">
        <f>D50</f>
        <v>0</v>
      </c>
    </row>
    <row r="51" spans="1:119" x14ac:dyDescent="0.25">
      <c r="A51" s="1"/>
      <c r="B51" s="27">
        <f>'Program Questionnaire'!B49</f>
        <v>29</v>
      </c>
      <c r="C51" s="218" t="str">
        <f>'Program Questionnaire'!C49</f>
        <v>Is there a program for deworming children 12-59 months for schistosomiasis?</v>
      </c>
      <c r="D51" s="219">
        <f>'Program Questionnaire'!D49</f>
        <v>0</v>
      </c>
      <c r="E51" s="137"/>
      <c r="F51" s="158">
        <f>IF(D51="Yes",1,IF(D51="No",0,-1))</f>
        <v>-1</v>
      </c>
      <c r="G51" s="135"/>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row>
    <row r="52" spans="1:119" x14ac:dyDescent="0.25">
      <c r="A52" s="1"/>
      <c r="B52" s="27">
        <f>'Program Questionnaire'!B50</f>
        <v>30</v>
      </c>
      <c r="C52" s="218" t="str">
        <f>'Program Questionnaire'!C50</f>
        <v>Percentage of children 12-59 months dewormed for schistosomiasis.</v>
      </c>
      <c r="D52" s="219">
        <f>'Program Questionnaire'!D50</f>
        <v>0</v>
      </c>
      <c r="E52" s="137"/>
      <c r="F52" s="152"/>
      <c r="G52" s="205">
        <f>D52</f>
        <v>0</v>
      </c>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row>
    <row r="53" spans="1:119" x14ac:dyDescent="0.25">
      <c r="A53" s="1"/>
      <c r="B53" s="27">
        <f>'Program Questionnaire'!B51</f>
        <v>31</v>
      </c>
      <c r="C53" s="218" t="str">
        <f>'Program Questionnaire'!C51</f>
        <v>Is there a program for deworming women 15-49 years for schistosomiasis?</v>
      </c>
      <c r="D53" s="219">
        <f>'Program Questionnaire'!D51</f>
        <v>0</v>
      </c>
      <c r="E53" s="137"/>
      <c r="F53" s="158">
        <f>IF(D53="Yes",1,IF(D53="No",0,-1))</f>
        <v>-1</v>
      </c>
      <c r="G53" s="135"/>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row>
    <row r="54" spans="1:119" s="1" customFormat="1" x14ac:dyDescent="0.25">
      <c r="A54"/>
      <c r="B54" s="27">
        <f>'Program Questionnaire'!B52</f>
        <v>32</v>
      </c>
      <c r="C54" s="218" t="str">
        <f>'Program Questionnaire'!C52</f>
        <v>Percentage of women 15-49 years dewormed for schistosomiasis.</v>
      </c>
      <c r="D54" s="219">
        <f>'Program Questionnaire'!D52</f>
        <v>0</v>
      </c>
      <c r="E54" s="137"/>
      <c r="F54" s="152"/>
      <c r="G54" s="205">
        <f>D54</f>
        <v>0</v>
      </c>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row>
    <row r="55" spans="1:119" s="1" customFormat="1" ht="15.75" thickBot="1" x14ac:dyDescent="0.3">
      <c r="A55"/>
      <c r="B55" s="220"/>
      <c r="C55" s="221"/>
      <c r="D55" s="222"/>
      <c r="E55" s="141"/>
      <c r="F55" s="141"/>
      <c r="G55" s="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row>
    <row r="56" spans="1:119" s="1" customFormat="1" ht="15.75" thickBot="1" x14ac:dyDescent="0.3">
      <c r="A56"/>
      <c r="B56" s="456" t="str">
        <f>'Program Questionnaire'!B54:D54</f>
        <v>Section 3. Water and Sanitation</v>
      </c>
      <c r="C56" s="447">
        <f>'Program Questionnaire'!C54:G54</f>
        <v>0</v>
      </c>
      <c r="D56" s="448">
        <f>'Program Questionnaire'!D54</f>
        <v>0</v>
      </c>
      <c r="E56" s="140"/>
      <c r="F56" s="140"/>
      <c r="G56" s="55"/>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row>
    <row r="57" spans="1:119" s="1" customFormat="1" ht="15.75" thickBot="1" x14ac:dyDescent="0.3">
      <c r="B57" s="551" t="str">
        <f>IF('Policy Questionnaire'!D16="Yes","There is a national policy for promotion of water and sanitation.",IF('Policy Questionnaire'!D16="No","There is NO national policy for promotion of water and sanitation.",""))</f>
        <v/>
      </c>
      <c r="C57" s="552" t="e">
        <f>'Program Questionnaire'!#REF!</f>
        <v>#REF!</v>
      </c>
      <c r="D57" s="553" t="e">
        <f>'Program Questionnaire'!#REF!</f>
        <v>#REF!</v>
      </c>
      <c r="E57" s="160">
        <f>IF('Policy Questionnaire'!D16="yes",1,IF('Policy Questionnaire'!D16="no",0,-1))</f>
        <v>-1</v>
      </c>
      <c r="F57" s="27"/>
      <c r="G57" s="135"/>
    </row>
    <row r="58" spans="1:119" ht="15.75" thickBot="1" x14ac:dyDescent="0.3">
      <c r="B58" s="427" t="str">
        <f>'Program Questionnaire'!B55:D55</f>
        <v>Safe water supply</v>
      </c>
      <c r="C58" s="428">
        <f>'Program Questionnaire'!C55:G55</f>
        <v>0</v>
      </c>
      <c r="D58" s="478">
        <f>'Program Questionnaire'!D55</f>
        <v>0</v>
      </c>
      <c r="E58" s="140"/>
      <c r="F58" s="140"/>
    </row>
    <row r="59" spans="1:119" x14ac:dyDescent="0.25">
      <c r="B59" s="559" t="str">
        <f>'Program Questionnaire'!B56:D56</f>
        <v>Improved water sources include piped drinking water supply/ public taps/standposts/tubewell/borehole; protected dug well; protected spring or rainwater</v>
      </c>
      <c r="C59" s="560">
        <f>'Program Questionnaire'!C56:G56</f>
        <v>0</v>
      </c>
      <c r="D59" s="560">
        <f>'Program Questionnaire'!D56</f>
        <v>0</v>
      </c>
      <c r="E59" s="140"/>
      <c r="F59" s="140"/>
    </row>
    <row r="60" spans="1:119" x14ac:dyDescent="0.25">
      <c r="B60" s="27">
        <f>'Program Questionnaire'!B57</f>
        <v>33</v>
      </c>
      <c r="C60" s="218" t="str">
        <f>'Program Questionnaire'!C57</f>
        <v>Does the district use improved water sources?</v>
      </c>
      <c r="D60" s="27">
        <f>'Program Questionnaire'!D57</f>
        <v>0</v>
      </c>
      <c r="E60" s="137"/>
      <c r="F60" s="158">
        <f>IF(D60="Yes",1,IF(D60="No",0,-1))</f>
        <v>-1</v>
      </c>
      <c r="G60" s="130"/>
    </row>
    <row r="61" spans="1:119" s="1" customFormat="1" ht="15.75" thickBot="1" x14ac:dyDescent="0.3">
      <c r="A61"/>
      <c r="B61" s="27">
        <f>'Program Questionnaire'!B58</f>
        <v>34</v>
      </c>
      <c r="C61" s="218" t="str">
        <f>'Program Questionnaire'!C58</f>
        <v>Percentage of population using an improved water source.</v>
      </c>
      <c r="D61" s="219">
        <f>'Program Questionnaire'!D58</f>
        <v>0</v>
      </c>
      <c r="E61" s="137"/>
      <c r="F61" s="137"/>
      <c r="G61" s="205">
        <f>D61</f>
        <v>0</v>
      </c>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row>
    <row r="62" spans="1:119" ht="15.75" thickBot="1" x14ac:dyDescent="0.3">
      <c r="B62" s="427" t="str">
        <f>'Program Questionnaire'!B59:D59</f>
        <v>Water Safety</v>
      </c>
      <c r="C62" s="428">
        <f>'Program Questionnaire'!C59:G59</f>
        <v>0</v>
      </c>
      <c r="D62" s="478">
        <f>'Program Questionnaire'!D59</f>
        <v>0</v>
      </c>
      <c r="E62" s="142"/>
      <c r="F62" s="142"/>
      <c r="G62" s="135"/>
    </row>
    <row r="63" spans="1:119" x14ac:dyDescent="0.25">
      <c r="B63" s="27">
        <f>'Program Questionnaire'!B60:D60</f>
        <v>35</v>
      </c>
      <c r="C63" s="136" t="str">
        <f>'Program Questionnaire'!C60:G60</f>
        <v>Is there a program to treat household water used for consumption?</v>
      </c>
      <c r="D63" s="152">
        <f>'Program Questionnaire'!D60</f>
        <v>0</v>
      </c>
      <c r="E63" s="152"/>
      <c r="F63" s="154">
        <f>IF(D63="Yes",1,IF(D63="No",0,-1))</f>
        <v>-1</v>
      </c>
      <c r="G63" s="135"/>
    </row>
    <row r="64" spans="1:119" ht="15" customHeight="1" thickBot="1" x14ac:dyDescent="0.3">
      <c r="B64" s="27">
        <f>'Program Questionnaire'!B61:D61</f>
        <v>36</v>
      </c>
      <c r="C64" s="136" t="str">
        <f>'Program Questionnaire'!C61:G61</f>
        <v>Percentage of households that treat water used for consumption.</v>
      </c>
      <c r="D64" s="152">
        <f>'Program Questionnaire'!D61</f>
        <v>0</v>
      </c>
      <c r="E64" s="152"/>
      <c r="F64" s="152"/>
      <c r="G64" s="205">
        <f>D64</f>
        <v>0</v>
      </c>
    </row>
    <row r="65" spans="2:8" ht="15" customHeight="1" thickBot="1" x14ac:dyDescent="0.3">
      <c r="B65" s="427" t="str">
        <f>'Program Questionnaire'!B62:D62</f>
        <v>Hygiene</v>
      </c>
      <c r="C65" s="428">
        <f>'Program Questionnaire'!C62:G62</f>
        <v>0</v>
      </c>
      <c r="D65" s="478">
        <f>'Program Questionnaire'!D62</f>
        <v>0</v>
      </c>
      <c r="E65" s="142"/>
      <c r="F65" s="142"/>
      <c r="G65" s="135"/>
    </row>
    <row r="66" spans="2:8" x14ac:dyDescent="0.25">
      <c r="B66" s="27">
        <f>'Program Questionnaire'!B63:D63</f>
        <v>37</v>
      </c>
      <c r="C66" s="136" t="str">
        <f>'Program Questionnaire'!C63:G63</f>
        <v>Is there a program to promote the use of soap and water at handwashing facilities?</v>
      </c>
      <c r="D66" s="152">
        <f>'Program Questionnaire'!D63</f>
        <v>0</v>
      </c>
      <c r="E66" s="152"/>
      <c r="F66" s="154">
        <f>IF(D66="Yes",1,IF(D66="No",0,-1))</f>
        <v>-1</v>
      </c>
      <c r="G66" s="135"/>
    </row>
    <row r="67" spans="2:8" ht="15.75" thickBot="1" x14ac:dyDescent="0.3">
      <c r="B67" s="27">
        <f>'Program Questionnaire'!B64:D64</f>
        <v>38</v>
      </c>
      <c r="C67" s="136" t="str">
        <f>'Program Questionnaire'!C64:G64</f>
        <v>Percentage of households with soap and water at a hand washing facility commonly used by family members.</v>
      </c>
      <c r="D67" s="152">
        <f>'Program Questionnaire'!D64</f>
        <v>0</v>
      </c>
      <c r="E67" s="152"/>
      <c r="F67" s="152"/>
      <c r="G67" s="205">
        <f>D67</f>
        <v>0</v>
      </c>
      <c r="H67" s="110"/>
    </row>
    <row r="68" spans="2:8" ht="15.75" thickBot="1" x14ac:dyDescent="0.3">
      <c r="B68" s="427" t="str">
        <f>'Program Questionnaire'!B65:D65</f>
        <v>Environmental Hygiene</v>
      </c>
      <c r="C68" s="428">
        <f>'Program Questionnaire'!C65:G65</f>
        <v>0</v>
      </c>
      <c r="D68" s="478">
        <f>'Program Questionnaire'!D65</f>
        <v>0</v>
      </c>
      <c r="E68" s="209"/>
      <c r="F68" s="209"/>
      <c r="G68" s="135"/>
    </row>
    <row r="69" spans="2:8" x14ac:dyDescent="0.25">
      <c r="B69" s="27">
        <f>'Program Questionnaire'!B66:D66</f>
        <v>39</v>
      </c>
      <c r="C69" s="136" t="str">
        <f>'Program Questionnaire'!C66:G66</f>
        <v>Is there a program to promote environmental hygiene/clean play spaces for children?</v>
      </c>
      <c r="D69" s="152">
        <f>'Program Questionnaire'!D66</f>
        <v>0</v>
      </c>
      <c r="E69" s="152"/>
      <c r="F69" s="154">
        <f>IF(D69="Yes",1,IF(D69="No",0,-1))</f>
        <v>-1</v>
      </c>
      <c r="G69" s="135"/>
    </row>
    <row r="70" spans="2:8" ht="15" customHeight="1" thickBot="1" x14ac:dyDescent="0.3">
      <c r="B70" s="27">
        <f>'Program Questionnaire'!B67:D67</f>
        <v>40</v>
      </c>
      <c r="C70" s="136" t="str">
        <f>'Program Questionnaire'!C67:G67</f>
        <v>What is the coverage of the program?</v>
      </c>
      <c r="D70" s="152">
        <f>'Program Questionnaire'!D67</f>
        <v>0</v>
      </c>
      <c r="E70" s="152"/>
      <c r="F70" s="152"/>
      <c r="G70" s="205">
        <f>D70</f>
        <v>0</v>
      </c>
    </row>
    <row r="71" spans="2:8" ht="15.75" thickBot="1" x14ac:dyDescent="0.3">
      <c r="B71" s="427" t="str">
        <f>'Program Questionnaire'!B68:D68</f>
        <v>Improved Sanitation</v>
      </c>
      <c r="C71" s="428">
        <f>'Program Questionnaire'!C68:G68</f>
        <v>0</v>
      </c>
      <c r="D71" s="478">
        <f>'Program Questionnaire'!D68</f>
        <v>0</v>
      </c>
      <c r="E71" s="142"/>
      <c r="F71" s="142"/>
      <c r="G71" s="135"/>
    </row>
    <row r="72" spans="2:8" x14ac:dyDescent="0.25">
      <c r="B72" s="559" t="str">
        <f>'Program Questionnaire'!B69:D69</f>
        <v>Improved sanitation is defined as flush or pour-flush toilet/latrine to: piped sewer system, septic tank, pit latrine, ventilated improved pit (VIP) latrine, pit latrine with slab, composting toilet.</v>
      </c>
      <c r="C72" s="560">
        <f>'Program Questionnaire'!C69:G69</f>
        <v>0</v>
      </c>
      <c r="D72" s="560">
        <f>'Program Questionnaire'!D69</f>
        <v>0</v>
      </c>
      <c r="E72" s="142"/>
      <c r="F72" s="142"/>
      <c r="G72" s="135"/>
    </row>
    <row r="73" spans="2:8" x14ac:dyDescent="0.25">
      <c r="B73" s="27">
        <f>'Program Questionnaire'!B70</f>
        <v>41</v>
      </c>
      <c r="C73" s="136" t="str">
        <f>'Program Questionnaire'!C70:G70</f>
        <v>Does the population have access to improved sanitation?</v>
      </c>
      <c r="D73" s="152">
        <f>'Program Questionnaire'!D70</f>
        <v>0</v>
      </c>
      <c r="E73" s="152"/>
      <c r="F73" s="154">
        <f>IF(D73="Yes",1,IF(D73="No",0,-1))</f>
        <v>-1</v>
      </c>
      <c r="G73" s="135"/>
    </row>
    <row r="74" spans="2:8" x14ac:dyDescent="0.25">
      <c r="B74" s="27">
        <f>'Program Questionnaire'!B71:D71</f>
        <v>42</v>
      </c>
      <c r="C74" s="136" t="str">
        <f>'Program Questionnaire'!C71:G71</f>
        <v xml:space="preserve">Percentage of population with access to an adequate sanitation facility. </v>
      </c>
      <c r="D74" s="152">
        <f>'Program Questionnaire'!D71</f>
        <v>0</v>
      </c>
      <c r="E74" s="152"/>
      <c r="F74" s="152"/>
      <c r="G74" s="205">
        <f>D74</f>
        <v>0</v>
      </c>
    </row>
    <row r="75" spans="2:8" ht="15.75" thickBot="1" x14ac:dyDescent="0.3">
      <c r="B75" s="220"/>
      <c r="C75" s="221"/>
      <c r="D75" s="222"/>
      <c r="E75" s="145"/>
      <c r="F75" s="145"/>
      <c r="G75" s="223"/>
      <c r="H75" s="3"/>
    </row>
    <row r="76" spans="2:8" ht="15.75" thickBot="1" x14ac:dyDescent="0.3">
      <c r="B76" s="466" t="str">
        <f>'Program Questionnaire'!B73:D73</f>
        <v>Section 4. Reproductive Health</v>
      </c>
      <c r="C76" s="467">
        <f>'Program Questionnaire'!C73:G73</f>
        <v>0</v>
      </c>
      <c r="D76" s="475">
        <f>'Program Questionnaire'!D73</f>
        <v>0</v>
      </c>
      <c r="E76" s="226"/>
      <c r="F76" s="225"/>
      <c r="G76" s="224"/>
      <c r="H76" s="3"/>
    </row>
    <row r="77" spans="2:8" x14ac:dyDescent="0.25">
      <c r="B77" s="551" t="str">
        <f>IF('Policy Questionnaire'!D14="Yes","There is a national reproductive health strategy that includes information on birth spacing and family planning methods.",IF('Policy Questionnaire'!D14="No", "There is NO national reproductive health strategy that includes information on birth spacing and family planning methods.",""))</f>
        <v/>
      </c>
      <c r="C77" s="552">
        <f>'Program Questionnaire'!C74:G74</f>
        <v>0</v>
      </c>
      <c r="D77" s="553">
        <f>'Program Questionnaire'!D74</f>
        <v>0</v>
      </c>
      <c r="E77" s="160">
        <f>IF('Policy Questionnaire'!D14="yes",1,IF('Policy Questionnaire'!D14="no",0,-1))</f>
        <v>-1</v>
      </c>
      <c r="F77" s="27"/>
      <c r="G77" s="135"/>
      <c r="H77" s="110"/>
    </row>
    <row r="78" spans="2:8" x14ac:dyDescent="0.25">
      <c r="B78" s="227">
        <f>'Program Questionnaire'!B75</f>
        <v>43</v>
      </c>
      <c r="C78" s="228" t="str">
        <f>'Program Questionnaire'!C75</f>
        <v>Is there a program to promote the use of modern family planning methods among women of reproductive age?</v>
      </c>
      <c r="D78" s="227">
        <f>'Program Questionnaire'!D75</f>
        <v>0</v>
      </c>
      <c r="E78" s="152"/>
      <c r="F78" s="154">
        <f>IF(D78="Yes",1,IF(D78="No",0,-1))</f>
        <v>-1</v>
      </c>
      <c r="G78" s="135"/>
    </row>
    <row r="79" spans="2:8" ht="15" customHeight="1" thickBot="1" x14ac:dyDescent="0.3">
      <c r="B79" s="227">
        <f>'Program Questionnaire'!B76</f>
        <v>44</v>
      </c>
      <c r="C79" s="228" t="str">
        <f>'Program Questionnaire'!C76</f>
        <v>Percentage of women of reproductive age using a modern family planning method.</v>
      </c>
      <c r="D79" s="229">
        <f>'Program Questionnaire'!D76</f>
        <v>0</v>
      </c>
      <c r="E79" s="152"/>
      <c r="F79" s="152"/>
      <c r="G79" s="205">
        <f>D79</f>
        <v>0</v>
      </c>
    </row>
    <row r="80" spans="2:8" ht="15.75" thickBot="1" x14ac:dyDescent="0.3">
      <c r="B80" s="460" t="str">
        <f>'Program Questionnaire'!B77:D77</f>
        <v>Delayed cord clamping-- during labor, waiting 1-3 minutes after the baby is delivered before clamping the umbilical cord.</v>
      </c>
      <c r="C80" s="461">
        <f>'Program Questionnaire'!C77:G77</f>
        <v>0</v>
      </c>
      <c r="D80" s="477">
        <f>'Program Questionnaire'!D77</f>
        <v>0</v>
      </c>
      <c r="E80" s="140"/>
      <c r="F80" s="140"/>
    </row>
    <row r="81" spans="1:119" x14ac:dyDescent="0.25">
      <c r="B81" s="551" t="str">
        <f>IF('Policy Questionnaire'!D15="Yes","A national policy on delayed cord clamping exists.",IF('Policy Questionnaire'!D15="No","No national policy on delayed cord clamping exists.",""))</f>
        <v/>
      </c>
      <c r="C81" s="552">
        <f>'Program Questionnaire'!C78:G78</f>
        <v>0</v>
      </c>
      <c r="D81" s="553">
        <f>'Program Questionnaire'!D78</f>
        <v>0</v>
      </c>
      <c r="E81" s="160">
        <f>IF('Policy Questionnaire'!D15="yes",1,IF('Policy Questionnaire'!D15="no",0,-1))</f>
        <v>-1</v>
      </c>
      <c r="F81" s="27"/>
      <c r="G81" s="135"/>
    </row>
    <row r="82" spans="1:119" x14ac:dyDescent="0.25">
      <c r="B82" s="27">
        <f>'Program Questionnaire'!B79:D79</f>
        <v>45</v>
      </c>
      <c r="C82" s="136" t="str">
        <f>'Program Questionnaire'!C79:G79</f>
        <v>Is delayed cord clamping practiced at health facilities?</v>
      </c>
      <c r="D82" s="152">
        <f>'Program Questionnaire'!D79</f>
        <v>0</v>
      </c>
      <c r="E82" s="137"/>
      <c r="F82" s="158">
        <f>IF(D82="Yes",1,IF(D82="No",0,-1))</f>
        <v>-1</v>
      </c>
      <c r="G82" s="135"/>
    </row>
    <row r="83" spans="1:119" x14ac:dyDescent="0.25">
      <c r="A83" s="1"/>
      <c r="B83" s="27">
        <f>'Program Questionnaire'!B80:D80</f>
        <v>46</v>
      </c>
      <c r="C83" s="136" t="str">
        <f>'Program Questionnaire'!C80:G80</f>
        <v>Percentage of health facilities practicing delayed cord clamping.</v>
      </c>
      <c r="D83" s="152">
        <f>'Program Questionnaire'!D80</f>
        <v>0</v>
      </c>
      <c r="E83" s="137"/>
      <c r="F83" s="137"/>
      <c r="G83" s="205">
        <f>D83</f>
        <v>0</v>
      </c>
    </row>
    <row r="84" spans="1:119" ht="30.75" customHeight="1" thickBot="1" x14ac:dyDescent="0.3">
      <c r="B84" s="143"/>
      <c r="C84" s="144"/>
      <c r="D84" s="145"/>
      <c r="E84" s="141"/>
      <c r="F84" s="14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row>
    <row r="85" spans="1:119" ht="30.75" customHeight="1" thickBot="1" x14ac:dyDescent="0.3">
      <c r="B85" s="435" t="str">
        <f>'Program Questionnaire'!B82:D82</f>
        <v>Section 5 Agriculture</v>
      </c>
      <c r="C85" s="436">
        <f>'Program Questionnaire'!C82:G82</f>
        <v>0</v>
      </c>
      <c r="D85" s="473">
        <f>'Program Questionnaire'!D82</f>
        <v>0</v>
      </c>
      <c r="E85" s="140"/>
      <c r="F85" s="140"/>
    </row>
    <row r="86" spans="1:119" ht="15" customHeight="1" x14ac:dyDescent="0.25">
      <c r="B86" s="551" t="str">
        <f>IF('Policy Questionnaire'!D17="Yes", "There is a national agricultural policy that includes one or more nutrition sensitve components",IF('Policy Questionnaire'!D17="No","There is NO national policy that includes one or more nutrition sensitive components",""))</f>
        <v/>
      </c>
      <c r="C86" s="552">
        <f>'Program Questionnaire'!C83:G83</f>
        <v>0</v>
      </c>
      <c r="D86" s="553">
        <f>'Program Questionnaire'!D83</f>
        <v>0</v>
      </c>
      <c r="E86" s="160">
        <f>IF('Policy Questionnaire'!D17="yes",1,IF('Policy Questionnaire'!D17="no",0,-1))</f>
        <v>-1</v>
      </c>
      <c r="F86" s="27"/>
      <c r="G86" s="135"/>
      <c r="H86" s="17"/>
    </row>
    <row r="87" spans="1:119" s="1" customFormat="1" x14ac:dyDescent="0.25">
      <c r="A87"/>
      <c r="B87" s="27">
        <f>'Program Questionnaire'!B84:D84</f>
        <v>47</v>
      </c>
      <c r="C87" s="136" t="str">
        <f>'Program Questionnaire'!C84:G84</f>
        <v>Is there a program to promote household food security?</v>
      </c>
      <c r="D87" s="152">
        <f>'Program Questionnaire'!D84</f>
        <v>0</v>
      </c>
      <c r="E87" s="137"/>
      <c r="F87" s="158">
        <f>IF(D87="Yes",1,IF(D87="No",0,-1))</f>
        <v>-1</v>
      </c>
      <c r="G87" s="135"/>
      <c r="H87" s="14"/>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row>
    <row r="88" spans="1:119" s="1" customFormat="1" x14ac:dyDescent="0.25">
      <c r="A88"/>
      <c r="B88" s="27">
        <f>'Program Questionnaire'!B85:D85</f>
        <v>48</v>
      </c>
      <c r="C88" s="136" t="str">
        <f>'Program Questionnaire'!C85:G85</f>
        <v>Percentage of households classified as food secure.</v>
      </c>
      <c r="D88" s="152">
        <f>'Program Questionnaire'!D85</f>
        <v>0</v>
      </c>
      <c r="E88" s="137"/>
      <c r="F88" s="137"/>
      <c r="G88" s="205">
        <f>D88</f>
        <v>0</v>
      </c>
      <c r="H88" s="14"/>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row>
    <row r="89" spans="1:119" s="1" customFormat="1" x14ac:dyDescent="0.25">
      <c r="A89"/>
      <c r="B89" s="27">
        <f>'Program Questionnaire'!B87:D87</f>
        <v>49</v>
      </c>
      <c r="C89" s="136" t="str">
        <f>'Program Questionnaire'!C87:G87</f>
        <v>Is there a program for biofortification of food with micronutrients?</v>
      </c>
      <c r="D89" s="152">
        <f>'Program Questionnaire'!D87</f>
        <v>0</v>
      </c>
      <c r="E89" s="137"/>
      <c r="F89" s="158">
        <f>IF(D89="Yes",1,IF(D89="No",0,-1))</f>
        <v>-1</v>
      </c>
      <c r="G89" s="135"/>
      <c r="H89" s="14"/>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row>
    <row r="90" spans="1:119" ht="15.75" thickBot="1" x14ac:dyDescent="0.3">
      <c r="B90" s="138">
        <f>'Program Questionnaire'!B88:D88</f>
        <v>50</v>
      </c>
      <c r="C90" s="139" t="str">
        <f>'Program Questionnaire'!C88:G88</f>
        <v>Percent of households that consume biofortified crop products.</v>
      </c>
      <c r="D90" s="153">
        <f>'Program Questionnaire'!D88</f>
        <v>0</v>
      </c>
      <c r="E90" s="230"/>
      <c r="F90" s="137"/>
      <c r="G90" s="205">
        <f>D90</f>
        <v>0</v>
      </c>
      <c r="H90" s="28"/>
    </row>
    <row r="91" spans="1:119" ht="15" customHeight="1" x14ac:dyDescent="0.25">
      <c r="B91" s="551" t="str">
        <f>IF('Policy Questionnaire'!D18="Yes", "There is a national policy policy around food safety",IF('Policy Questionnaire'!D18="No","There is NO national policy policy around food safety",""))</f>
        <v/>
      </c>
      <c r="C91" s="552" t="str">
        <f>'Program Questionnaire'!C88:G88</f>
        <v>Percent of households that consume biofortified crop products.</v>
      </c>
      <c r="D91" s="553">
        <f>'Program Questionnaire'!D88</f>
        <v>0</v>
      </c>
      <c r="E91" s="160">
        <f>IF('Policy Questionnaire'!D18="yes",1,IF('Policy Questionnaire'!D18="no",0,-1))</f>
        <v>-1</v>
      </c>
      <c r="F91" s="27"/>
      <c r="G91" s="135"/>
      <c r="H91" s="17"/>
    </row>
    <row r="92" spans="1:119" s="1" customFormat="1" x14ac:dyDescent="0.25">
      <c r="A92"/>
      <c r="B92" s="27">
        <f>'Program Questionnaire'!B90:D90</f>
        <v>51</v>
      </c>
      <c r="C92" s="136" t="str">
        <f>'Program Questionnaire'!C90:G90</f>
        <v>Is there a program to promote food safety?</v>
      </c>
      <c r="D92" s="152">
        <f>'Program Questionnaire'!D90</f>
        <v>0</v>
      </c>
      <c r="E92" s="137"/>
      <c r="F92" s="158">
        <f>IF(D92="Yes",1,IF(D92="No",0,-1))</f>
        <v>-1</v>
      </c>
      <c r="G92" s="135"/>
      <c r="H92" s="14"/>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row>
    <row r="93" spans="1:119" x14ac:dyDescent="0.25">
      <c r="B93" s="27">
        <f>'Program Questionnaire'!B91:D91</f>
        <v>52</v>
      </c>
      <c r="C93" s="136" t="str">
        <f>'Program Questionnaire'!C91:G91</f>
        <v>Percentage of farmers who used improved storage practices in the past 12 months.</v>
      </c>
      <c r="D93" s="152">
        <f>'Program Questionnaire'!D91</f>
        <v>0</v>
      </c>
      <c r="E93" s="137"/>
      <c r="F93" s="137"/>
      <c r="G93" s="205">
        <f>D93</f>
        <v>0</v>
      </c>
      <c r="H93" s="28"/>
    </row>
    <row r="94" spans="1:119" ht="15.75" thickBot="1" x14ac:dyDescent="0.3">
      <c r="B94" s="140"/>
      <c r="C94" s="144"/>
      <c r="D94" s="145"/>
      <c r="E94" s="140"/>
      <c r="F94" s="140"/>
      <c r="H94" s="28"/>
    </row>
    <row r="95" spans="1:119" s="2" customFormat="1" ht="31.5" customHeight="1" thickBot="1" x14ac:dyDescent="0.3">
      <c r="A95" s="3"/>
      <c r="B95" s="561" t="str">
        <f>'Program Questionnaire'!B93:D93</f>
        <v>Section 7. Counseling and Management of Genetic Blood Disorders</v>
      </c>
      <c r="C95" s="562" t="e">
        <f>'Program Questionnaire'!#REF!</f>
        <v>#REF!</v>
      </c>
      <c r="D95" s="563" t="e">
        <f>'Program Questionnaire'!#REF!</f>
        <v>#REF!</v>
      </c>
      <c r="E95" s="141"/>
      <c r="F95" s="141"/>
      <c r="G95" s="55"/>
      <c r="H95" s="3"/>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row>
    <row r="96" spans="1:119" x14ac:dyDescent="0.25">
      <c r="B96" s="551" t="str">
        <f>IF('Policy Questionnaire'!D19="Yes", "There is a national policy around counseling and management of genetic variations",IF('Policy Questionnaire'!D19="No","There is NO national policy around counseling and management of genetic variations",""))</f>
        <v/>
      </c>
      <c r="C96" s="552"/>
      <c r="D96" s="553"/>
      <c r="E96" s="160">
        <f>IF('Policy Questionnaire'!D19="yes",1,IF('Policy Questionnaire'!D19="no",0,-1))</f>
        <v>-1</v>
      </c>
      <c r="F96" s="137"/>
      <c r="G96" s="130"/>
    </row>
    <row r="97" spans="2:119" x14ac:dyDescent="0.25">
      <c r="B97" s="27">
        <f>'Program Questionnaire'!B94</f>
        <v>53</v>
      </c>
      <c r="C97" s="218" t="str">
        <f>'Program Questionnaire'!C94</f>
        <v>Is there a program that provides counseling and management of genetic blood disorders?</v>
      </c>
      <c r="D97" s="27">
        <f>'Program Questionnaire'!D94</f>
        <v>0</v>
      </c>
      <c r="E97" s="137"/>
      <c r="F97" s="158">
        <f>IF(D97="Yes",1,IF(D97="No",0,-1))</f>
        <v>-1</v>
      </c>
      <c r="G97" s="130"/>
    </row>
    <row r="98" spans="2:119" x14ac:dyDescent="0.25">
      <c r="B98" s="27">
        <f>'Program Questionnaire'!B95</f>
        <v>54</v>
      </c>
      <c r="C98" s="218" t="str">
        <f>'Program Questionnaire'!C95</f>
        <v>Percentage of health facilities providing counseling and management of genetic blood disorders.</v>
      </c>
      <c r="D98" s="27">
        <f>'Program Questionnaire'!D95</f>
        <v>0</v>
      </c>
      <c r="E98" s="137"/>
      <c r="F98" s="137"/>
      <c r="G98" s="205">
        <f>D98</f>
        <v>0</v>
      </c>
    </row>
    <row r="99" spans="2:119" x14ac:dyDescent="0.25">
      <c r="B99" s="140"/>
      <c r="C99" s="10"/>
      <c r="D99" s="141"/>
      <c r="E99" s="141"/>
      <c r="F99" s="141"/>
      <c r="G99" s="3"/>
    </row>
    <row r="100" spans="2:119" x14ac:dyDescent="0.25">
      <c r="B100" s="140"/>
      <c r="C100" s="10"/>
      <c r="D100" s="141"/>
      <c r="E100" s="141"/>
      <c r="F100" s="141"/>
      <c r="G100" s="3"/>
    </row>
    <row r="101" spans="2:119" x14ac:dyDescent="0.25">
      <c r="B101"/>
      <c r="C101"/>
      <c r="G101" s="3"/>
    </row>
    <row r="102" spans="2:119" x14ac:dyDescent="0.25">
      <c r="B102"/>
      <c r="C102"/>
      <c r="G102" s="3"/>
    </row>
    <row r="103" spans="2:119" x14ac:dyDescent="0.25">
      <c r="B103"/>
      <c r="C103"/>
      <c r="G103" s="3"/>
    </row>
    <row r="104" spans="2:119" x14ac:dyDescent="0.25">
      <c r="B104"/>
      <c r="C104"/>
      <c r="G104" s="3"/>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row>
    <row r="105" spans="2:119" x14ac:dyDescent="0.25">
      <c r="B105"/>
      <c r="C105"/>
      <c r="G105" s="3"/>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row>
    <row r="106" spans="2:119" x14ac:dyDescent="0.25">
      <c r="B106"/>
      <c r="C106"/>
      <c r="G106" s="3"/>
    </row>
    <row r="107" spans="2:119" x14ac:dyDescent="0.25">
      <c r="B107"/>
      <c r="C107"/>
      <c r="G107" s="3"/>
    </row>
    <row r="108" spans="2:119" s="2" customFormat="1" ht="16.5" customHeight="1" x14ac:dyDescent="0.25">
      <c r="B108"/>
      <c r="C108"/>
      <c r="D108" s="25"/>
      <c r="E108" s="157"/>
      <c r="F108" s="157"/>
      <c r="G108" s="3"/>
      <c r="H108" s="3"/>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row>
    <row r="109" spans="2:119" s="2" customFormat="1" x14ac:dyDescent="0.25">
      <c r="B109"/>
      <c r="C109"/>
      <c r="D109" s="25"/>
      <c r="E109" s="157"/>
      <c r="F109" s="157"/>
      <c r="G109" s="3"/>
      <c r="H109" s="3"/>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row>
    <row r="110" spans="2:119" x14ac:dyDescent="0.25">
      <c r="B110"/>
      <c r="C110"/>
      <c r="G110" s="3"/>
    </row>
    <row r="111" spans="2:119" x14ac:dyDescent="0.25">
      <c r="B111"/>
      <c r="C111"/>
      <c r="G111" s="3"/>
    </row>
    <row r="112" spans="2:119" x14ac:dyDescent="0.25">
      <c r="B112"/>
      <c r="C112"/>
      <c r="G112" s="3"/>
    </row>
    <row r="113" spans="2:7" x14ac:dyDescent="0.25">
      <c r="B113"/>
      <c r="C113"/>
      <c r="G113" s="3"/>
    </row>
    <row r="114" spans="2:7" x14ac:dyDescent="0.25">
      <c r="B114"/>
      <c r="C114"/>
      <c r="G114" s="3"/>
    </row>
    <row r="115" spans="2:7" x14ac:dyDescent="0.25">
      <c r="B115"/>
      <c r="C115"/>
      <c r="G115" s="3"/>
    </row>
    <row r="116" spans="2:7" x14ac:dyDescent="0.25">
      <c r="B116"/>
      <c r="C116"/>
      <c r="G116" s="3"/>
    </row>
    <row r="117" spans="2:7" x14ac:dyDescent="0.25">
      <c r="B117"/>
      <c r="C117"/>
      <c r="G117" s="3"/>
    </row>
    <row r="118" spans="2:7" x14ac:dyDescent="0.25">
      <c r="B118"/>
      <c r="C118"/>
      <c r="G118" s="3"/>
    </row>
    <row r="119" spans="2:7" x14ac:dyDescent="0.25">
      <c r="B119"/>
      <c r="C119"/>
      <c r="G119" s="3"/>
    </row>
    <row r="120" spans="2:7" x14ac:dyDescent="0.25">
      <c r="B120"/>
      <c r="C120"/>
      <c r="G120" s="3"/>
    </row>
    <row r="121" spans="2:7" x14ac:dyDescent="0.25">
      <c r="B121"/>
      <c r="C121"/>
      <c r="G121" s="3"/>
    </row>
    <row r="122" spans="2:7" x14ac:dyDescent="0.25">
      <c r="B122"/>
      <c r="C122"/>
      <c r="G122" s="3"/>
    </row>
    <row r="123" spans="2:7" x14ac:dyDescent="0.25">
      <c r="B123"/>
      <c r="C123"/>
      <c r="G123" s="3"/>
    </row>
    <row r="124" spans="2:7" x14ac:dyDescent="0.25">
      <c r="B124"/>
      <c r="C124"/>
      <c r="G124" s="3"/>
    </row>
    <row r="125" spans="2:7" x14ac:dyDescent="0.25">
      <c r="B125"/>
      <c r="C125"/>
      <c r="G125" s="3"/>
    </row>
    <row r="126" spans="2:7" x14ac:dyDescent="0.25">
      <c r="B126"/>
      <c r="C126"/>
      <c r="G126" s="3"/>
    </row>
    <row r="127" spans="2:7" x14ac:dyDescent="0.25">
      <c r="B127"/>
      <c r="C127"/>
      <c r="G127" s="3"/>
    </row>
  </sheetData>
  <mergeCells count="40">
    <mergeCell ref="E1:G1"/>
    <mergeCell ref="B34:D34"/>
    <mergeCell ref="B45:D45"/>
    <mergeCell ref="B59:D59"/>
    <mergeCell ref="B62:D62"/>
    <mergeCell ref="B56:D56"/>
    <mergeCell ref="B57:D57"/>
    <mergeCell ref="B58:D58"/>
    <mergeCell ref="B35:D35"/>
    <mergeCell ref="B7:D7"/>
    <mergeCell ref="B14:D14"/>
    <mergeCell ref="B18:D18"/>
    <mergeCell ref="B22:D22"/>
    <mergeCell ref="B10:D10"/>
    <mergeCell ref="B11:D11"/>
    <mergeCell ref="B96:D96"/>
    <mergeCell ref="B15:D15"/>
    <mergeCell ref="B77:D77"/>
    <mergeCell ref="B86:D86"/>
    <mergeCell ref="B19:D19"/>
    <mergeCell ref="B23:D23"/>
    <mergeCell ref="B81:D81"/>
    <mergeCell ref="B65:D65"/>
    <mergeCell ref="B72:D72"/>
    <mergeCell ref="B76:D76"/>
    <mergeCell ref="B80:D80"/>
    <mergeCell ref="B85:D85"/>
    <mergeCell ref="B71:D71"/>
    <mergeCell ref="B44:D44"/>
    <mergeCell ref="B68:D68"/>
    <mergeCell ref="B95:D95"/>
    <mergeCell ref="B91:D91"/>
    <mergeCell ref="B33:D33"/>
    <mergeCell ref="B1:D1"/>
    <mergeCell ref="B2:D2"/>
    <mergeCell ref="B3:D3"/>
    <mergeCell ref="B4:D4"/>
    <mergeCell ref="B48:D48"/>
    <mergeCell ref="B28:D28"/>
    <mergeCell ref="B29:D29"/>
  </mergeCells>
  <dataValidations disablePrompts="1" count="1">
    <dataValidation allowBlank="1" showInputMessage="1" showErrorMessage="1" prompt="The cells below are linked to the district questionaire. _x000a__x000a_Those highlighted in green contain formulas that convert answer from the national questionaire to text that appears directly on the district questionaire." sqref="B1:D1"/>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E14" sqref="E14"/>
    </sheetView>
  </sheetViews>
  <sheetFormatPr defaultRowHeight="15" x14ac:dyDescent="0.25"/>
  <sheetData>
    <row r="1" spans="1:1" x14ac:dyDescent="0.25">
      <c r="A1" t="s">
        <v>168</v>
      </c>
    </row>
    <row r="2" spans="1:1" x14ac:dyDescent="0.25">
      <c r="A2" t="s">
        <v>161</v>
      </c>
    </row>
    <row r="3" spans="1:1" x14ac:dyDescent="0.25">
      <c r="A3" t="s">
        <v>162</v>
      </c>
    </row>
    <row r="4" spans="1:1" x14ac:dyDescent="0.25">
      <c r="A4" t="s">
        <v>163</v>
      </c>
    </row>
    <row r="5" spans="1:1" x14ac:dyDescent="0.25">
      <c r="A5" t="s">
        <v>164</v>
      </c>
    </row>
    <row r="6" spans="1:1" x14ac:dyDescent="0.25">
      <c r="A6"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Tool Overview</vt:lpstr>
      <vt:lpstr>Prevalence Questionnaire</vt:lpstr>
      <vt:lpstr>Program Questionnaire</vt:lpstr>
      <vt:lpstr>Policy Questionnaire</vt:lpstr>
      <vt:lpstr>Overview Dashboard</vt:lpstr>
      <vt:lpstr>Findings Dashboard</vt:lpstr>
      <vt:lpstr>Graph Tables</vt:lpstr>
      <vt:lpstr>Calculations</vt:lpstr>
      <vt:lpstr>Key</vt:lpstr>
      <vt:lpstr>'Findings Dashboard'!Print_Area</vt:lpstr>
      <vt:lpstr>'Overview Dashboard'!Print_Area</vt:lpstr>
      <vt:lpstr>'Policy Questionnaire'!Print_Area</vt:lpstr>
      <vt:lpstr>'Prevalence Questionnaire'!Print_Area</vt:lpstr>
      <vt:lpstr>'Program Questionnaire'!Print_Area</vt:lpstr>
      <vt:lpstr>'Tool Overview'!Print_Area</vt:lpstr>
    </vt:vector>
  </TitlesOfParts>
  <Company>John Snow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JSI</dc:creator>
  <cp:lastModifiedBy>JSI</cp:lastModifiedBy>
  <cp:lastPrinted>2016-09-27T20:58:12Z</cp:lastPrinted>
  <dcterms:created xsi:type="dcterms:W3CDTF">2014-09-03T18:57:47Z</dcterms:created>
  <dcterms:modified xsi:type="dcterms:W3CDTF">2017-01-19T18:08:16Z</dcterms:modified>
</cp:coreProperties>
</file>